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Drawer JohnMorgan\A7 Statewide SD\"/>
    </mc:Choice>
  </mc:AlternateContent>
  <bookViews>
    <workbookView xWindow="0" yWindow="0" windowWidth="19180" windowHeight="7030"/>
  </bookViews>
  <sheets>
    <sheet name="Population Totals" sheetId="1" r:id="rId1"/>
    <sheet name="Racial Demographics" sheetId="2" r:id="rId2"/>
    <sheet name="Voting Age" sheetId="3" r:id="rId3"/>
    <sheet name="Election Results" sheetId="4" r:id="rId4"/>
  </sheets>
  <definedNames>
    <definedName name="test">'Population Totals'!#REF!</definedName>
  </definedNames>
  <calcPr calcId="162913"/>
</workbook>
</file>

<file path=xl/calcChain.xml><?xml version="1.0" encoding="utf-8"?>
<calcChain xmlns="http://schemas.openxmlformats.org/spreadsheetml/2006/main">
  <c r="Z42" i="3" l="1"/>
  <c r="S42" i="3"/>
  <c r="L42" i="3"/>
  <c r="Z41" i="3"/>
  <c r="S41" i="3"/>
  <c r="L41" i="3"/>
  <c r="Z40" i="3"/>
  <c r="S40" i="3"/>
  <c r="L40" i="3"/>
  <c r="Z39" i="3"/>
  <c r="S39" i="3"/>
  <c r="L39" i="3"/>
  <c r="Z38" i="3"/>
  <c r="R38" i="1" s="1"/>
  <c r="S38" i="3"/>
  <c r="L38" i="3"/>
  <c r="Z37" i="3"/>
  <c r="R37" i="1" s="1"/>
  <c r="S37" i="3"/>
  <c r="L37" i="3"/>
  <c r="Z36" i="3"/>
  <c r="S36" i="3"/>
  <c r="L36" i="3"/>
  <c r="Z35" i="3"/>
  <c r="S35" i="3"/>
  <c r="L35" i="3"/>
  <c r="Z34" i="3"/>
  <c r="S34" i="3"/>
  <c r="L34" i="3"/>
  <c r="Z33" i="3"/>
  <c r="S33" i="3"/>
  <c r="Q33" i="1" s="1"/>
  <c r="L33" i="3"/>
  <c r="Z32" i="3"/>
  <c r="S32" i="3"/>
  <c r="Q32" i="1" s="1"/>
  <c r="L32" i="3"/>
  <c r="Z31" i="3"/>
  <c r="S31" i="3"/>
  <c r="L31" i="3"/>
  <c r="Z30" i="3"/>
  <c r="S30" i="3"/>
  <c r="L30" i="3"/>
  <c r="Z29" i="3"/>
  <c r="S29" i="3"/>
  <c r="L29" i="3"/>
  <c r="Z28" i="3"/>
  <c r="S28" i="3"/>
  <c r="L28" i="3"/>
  <c r="Z27" i="3"/>
  <c r="S27" i="3"/>
  <c r="L27" i="3"/>
  <c r="P27" i="1" s="1"/>
  <c r="Z26" i="3"/>
  <c r="S26" i="3"/>
  <c r="L26" i="3"/>
  <c r="Z25" i="3"/>
  <c r="S25" i="3"/>
  <c r="L25" i="3"/>
  <c r="Z24" i="3"/>
  <c r="S24" i="3"/>
  <c r="L24" i="3"/>
  <c r="Z23" i="3"/>
  <c r="S23" i="3"/>
  <c r="L23" i="3"/>
  <c r="Z22" i="3"/>
  <c r="R22" i="1" s="1"/>
  <c r="S22" i="3"/>
  <c r="L22" i="3"/>
  <c r="Z21" i="3"/>
  <c r="R21" i="1" s="1"/>
  <c r="S21" i="3"/>
  <c r="L21" i="3"/>
  <c r="Z20" i="3"/>
  <c r="S20" i="3"/>
  <c r="L20" i="3"/>
  <c r="Z19" i="3"/>
  <c r="S19" i="3"/>
  <c r="L19" i="3"/>
  <c r="Z18" i="3"/>
  <c r="S18" i="3"/>
  <c r="L18" i="3"/>
  <c r="Z17" i="3"/>
  <c r="S17" i="3"/>
  <c r="Q17" i="1" s="1"/>
  <c r="L17" i="3"/>
  <c r="Z16" i="3"/>
  <c r="S16" i="3"/>
  <c r="Q16" i="1" s="1"/>
  <c r="L16" i="3"/>
  <c r="Z15" i="3"/>
  <c r="S15" i="3"/>
  <c r="L15" i="3"/>
  <c r="Z14" i="3"/>
  <c r="S14" i="3"/>
  <c r="L14" i="3"/>
  <c r="Z13" i="3"/>
  <c r="S13" i="3"/>
  <c r="L13" i="3"/>
  <c r="Z12" i="3"/>
  <c r="S12" i="3"/>
  <c r="L12" i="3"/>
  <c r="Z11" i="3"/>
  <c r="S11" i="3"/>
  <c r="L11" i="3"/>
  <c r="P11" i="1" s="1"/>
  <c r="Z10" i="3"/>
  <c r="S10" i="3"/>
  <c r="L10" i="3"/>
  <c r="Z9" i="3"/>
  <c r="S9" i="3"/>
  <c r="L9" i="3"/>
  <c r="Z8" i="3"/>
  <c r="S8" i="3"/>
  <c r="L8" i="3"/>
  <c r="Z7" i="3"/>
  <c r="S7" i="3"/>
  <c r="L7" i="3"/>
  <c r="Z6" i="3"/>
  <c r="S6" i="3"/>
  <c r="L6" i="3"/>
  <c r="Z5" i="3"/>
  <c r="R5" i="1" s="1"/>
  <c r="S5" i="3"/>
  <c r="L5" i="3"/>
  <c r="Z4" i="3"/>
  <c r="S4" i="3"/>
  <c r="L4" i="3"/>
  <c r="Z3" i="3"/>
  <c r="S3" i="3"/>
  <c r="L3" i="3"/>
  <c r="M42" i="2"/>
  <c r="E42" i="2"/>
  <c r="G42" i="1" s="1"/>
  <c r="B42" i="2"/>
  <c r="O42" i="2" s="1"/>
  <c r="H42" i="2" s="1"/>
  <c r="J42" i="1" s="1"/>
  <c r="M41" i="2"/>
  <c r="B41" i="2"/>
  <c r="G41" i="2" s="1"/>
  <c r="H41" i="1" s="1"/>
  <c r="G40" i="2"/>
  <c r="B40" i="2"/>
  <c r="O40" i="2" s="1"/>
  <c r="H40" i="2" s="1"/>
  <c r="J40" i="1" s="1"/>
  <c r="B39" i="2"/>
  <c r="F39" i="1" s="1"/>
  <c r="G38" i="2"/>
  <c r="B38" i="2"/>
  <c r="O38" i="2" s="1"/>
  <c r="H38" i="2" s="1"/>
  <c r="J38" i="1" s="1"/>
  <c r="M37" i="2"/>
  <c r="G37" i="2"/>
  <c r="H37" i="1" s="1"/>
  <c r="B37" i="2"/>
  <c r="O37" i="2" s="1"/>
  <c r="H37" i="2" s="1"/>
  <c r="J37" i="1" s="1"/>
  <c r="O36" i="2"/>
  <c r="H36" i="2" s="1"/>
  <c r="J36" i="1" s="1"/>
  <c r="M36" i="2"/>
  <c r="G36" i="2"/>
  <c r="B36" i="2"/>
  <c r="E36" i="2" s="1"/>
  <c r="G36" i="1" s="1"/>
  <c r="B35" i="2"/>
  <c r="O35" i="2" s="1"/>
  <c r="H35" i="2" s="1"/>
  <c r="J35" i="1" s="1"/>
  <c r="M34" i="2"/>
  <c r="E34" i="2"/>
  <c r="G34" i="1" s="1"/>
  <c r="B34" i="2"/>
  <c r="O34" i="2" s="1"/>
  <c r="H34" i="2" s="1"/>
  <c r="J34" i="1" s="1"/>
  <c r="M33" i="2"/>
  <c r="B33" i="2"/>
  <c r="G33" i="2" s="1"/>
  <c r="H33" i="1" s="1"/>
  <c r="B32" i="2"/>
  <c r="O32" i="2" s="1"/>
  <c r="H32" i="2" s="1"/>
  <c r="J32" i="1" s="1"/>
  <c r="B31" i="2"/>
  <c r="O31" i="2" s="1"/>
  <c r="H31" i="2" s="1"/>
  <c r="J31" i="1" s="1"/>
  <c r="G30" i="2"/>
  <c r="B30" i="2"/>
  <c r="O30" i="2" s="1"/>
  <c r="H30" i="2" s="1"/>
  <c r="J30" i="1" s="1"/>
  <c r="M29" i="2"/>
  <c r="G29" i="2"/>
  <c r="H29" i="1" s="1"/>
  <c r="B29" i="2"/>
  <c r="O29" i="2" s="1"/>
  <c r="H29" i="2" s="1"/>
  <c r="J29" i="1" s="1"/>
  <c r="O28" i="2"/>
  <c r="H28" i="2" s="1"/>
  <c r="J28" i="1" s="1"/>
  <c r="M28" i="2"/>
  <c r="G28" i="2"/>
  <c r="H28" i="1" s="1"/>
  <c r="B28" i="2"/>
  <c r="E28" i="2" s="1"/>
  <c r="G28" i="1" s="1"/>
  <c r="B27" i="2"/>
  <c r="O27" i="2" s="1"/>
  <c r="H27" i="2" s="1"/>
  <c r="J27" i="1" s="1"/>
  <c r="M26" i="2"/>
  <c r="E26" i="2"/>
  <c r="G26" i="1" s="1"/>
  <c r="B26" i="2"/>
  <c r="O26" i="2" s="1"/>
  <c r="H26" i="2" s="1"/>
  <c r="J26" i="1" s="1"/>
  <c r="M25" i="2"/>
  <c r="B25" i="2"/>
  <c r="G25" i="2" s="1"/>
  <c r="H25" i="1" s="1"/>
  <c r="B24" i="2"/>
  <c r="O24" i="2" s="1"/>
  <c r="H24" i="2" s="1"/>
  <c r="J24" i="1" s="1"/>
  <c r="B23" i="2"/>
  <c r="F23" i="1" s="1"/>
  <c r="G22" i="2"/>
  <c r="B22" i="2"/>
  <c r="O22" i="2" s="1"/>
  <c r="H22" i="2" s="1"/>
  <c r="J22" i="1" s="1"/>
  <c r="M21" i="2"/>
  <c r="G21" i="2"/>
  <c r="B21" i="2"/>
  <c r="O21" i="2" s="1"/>
  <c r="H21" i="2" s="1"/>
  <c r="J21" i="1" s="1"/>
  <c r="O20" i="2"/>
  <c r="H20" i="2" s="1"/>
  <c r="J20" i="1" s="1"/>
  <c r="M20" i="2"/>
  <c r="G20" i="2"/>
  <c r="B20" i="2"/>
  <c r="E20" i="2" s="1"/>
  <c r="G20" i="1" s="1"/>
  <c r="B19" i="2"/>
  <c r="O19" i="2" s="1"/>
  <c r="H19" i="2" s="1"/>
  <c r="J19" i="1" s="1"/>
  <c r="M18" i="2"/>
  <c r="E18" i="2"/>
  <c r="G18" i="1" s="1"/>
  <c r="B18" i="2"/>
  <c r="O18" i="2" s="1"/>
  <c r="H18" i="2" s="1"/>
  <c r="J18" i="1" s="1"/>
  <c r="M17" i="2"/>
  <c r="B17" i="2"/>
  <c r="G17" i="2" s="1"/>
  <c r="H17" i="1" s="1"/>
  <c r="B16" i="2"/>
  <c r="O16" i="2" s="1"/>
  <c r="H16" i="2" s="1"/>
  <c r="J16" i="1" s="1"/>
  <c r="B15" i="2"/>
  <c r="O15" i="2" s="1"/>
  <c r="H15" i="2" s="1"/>
  <c r="J15" i="1" s="1"/>
  <c r="G14" i="2"/>
  <c r="B14" i="2"/>
  <c r="O14" i="2" s="1"/>
  <c r="H14" i="2" s="1"/>
  <c r="J14" i="1" s="1"/>
  <c r="M13" i="2"/>
  <c r="G13" i="2"/>
  <c r="B13" i="2"/>
  <c r="O13" i="2" s="1"/>
  <c r="H13" i="2" s="1"/>
  <c r="J13" i="1" s="1"/>
  <c r="O12" i="2"/>
  <c r="H12" i="2" s="1"/>
  <c r="J12" i="1" s="1"/>
  <c r="M12" i="2"/>
  <c r="G12" i="2"/>
  <c r="H12" i="1" s="1"/>
  <c r="B12" i="2"/>
  <c r="E12" i="2" s="1"/>
  <c r="G12" i="1" s="1"/>
  <c r="B11" i="2"/>
  <c r="O11" i="2" s="1"/>
  <c r="H11" i="2" s="1"/>
  <c r="J11" i="1" s="1"/>
  <c r="M10" i="2"/>
  <c r="E10" i="2"/>
  <c r="G10" i="1" s="1"/>
  <c r="B10" i="2"/>
  <c r="O10" i="2" s="1"/>
  <c r="H10" i="2" s="1"/>
  <c r="J10" i="1" s="1"/>
  <c r="M9" i="2"/>
  <c r="B9" i="2"/>
  <c r="G9" i="2" s="1"/>
  <c r="H9" i="1" s="1"/>
  <c r="B8" i="2"/>
  <c r="O8" i="2" s="1"/>
  <c r="H8" i="2" s="1"/>
  <c r="J8" i="1" s="1"/>
  <c r="B7" i="2"/>
  <c r="F7" i="1" s="1"/>
  <c r="G6" i="2"/>
  <c r="B6" i="2"/>
  <c r="O6" i="2" s="1"/>
  <c r="H6" i="2" s="1"/>
  <c r="J6" i="1" s="1"/>
  <c r="M5" i="2"/>
  <c r="G5" i="2"/>
  <c r="B5" i="2"/>
  <c r="O5" i="2" s="1"/>
  <c r="H5" i="2" s="1"/>
  <c r="J5" i="1" s="1"/>
  <c r="O4" i="2"/>
  <c r="H4" i="2" s="1"/>
  <c r="J4" i="1" s="1"/>
  <c r="M4" i="2"/>
  <c r="G4" i="2"/>
  <c r="B4" i="2"/>
  <c r="E4" i="2" s="1"/>
  <c r="G4" i="1" s="1"/>
  <c r="B3" i="2"/>
  <c r="O3" i="2" s="1"/>
  <c r="H3" i="2" s="1"/>
  <c r="J3" i="1" s="1"/>
  <c r="B45" i="1"/>
  <c r="B44" i="1"/>
  <c r="B43" i="1"/>
  <c r="R42" i="1"/>
  <c r="Q42" i="1"/>
  <c r="P42" i="1"/>
  <c r="O42" i="1"/>
  <c r="N42" i="1"/>
  <c r="M42" i="1"/>
  <c r="L42" i="1"/>
  <c r="K42" i="1"/>
  <c r="I42" i="1"/>
  <c r="F42" i="1"/>
  <c r="E42" i="1"/>
  <c r="D42" i="1"/>
  <c r="R41" i="1"/>
  <c r="Q41" i="1"/>
  <c r="P41" i="1"/>
  <c r="O41" i="1"/>
  <c r="N41" i="1"/>
  <c r="M41" i="1"/>
  <c r="L41" i="1"/>
  <c r="K41" i="1"/>
  <c r="I41" i="1"/>
  <c r="F41" i="1"/>
  <c r="E41" i="1"/>
  <c r="D41" i="1"/>
  <c r="R40" i="1"/>
  <c r="Q40" i="1"/>
  <c r="P40" i="1"/>
  <c r="O40" i="1"/>
  <c r="N40" i="1"/>
  <c r="M40" i="1"/>
  <c r="L40" i="1"/>
  <c r="K40" i="1"/>
  <c r="I40" i="1"/>
  <c r="H40" i="1"/>
  <c r="F40" i="1"/>
  <c r="E40" i="1"/>
  <c r="D40" i="1"/>
  <c r="R39" i="1"/>
  <c r="Q39" i="1"/>
  <c r="P39" i="1"/>
  <c r="O39" i="1"/>
  <c r="N39" i="1"/>
  <c r="M39" i="1"/>
  <c r="L39" i="1"/>
  <c r="K39" i="1"/>
  <c r="I39" i="1"/>
  <c r="E39" i="1"/>
  <c r="D39" i="1"/>
  <c r="Q38" i="1"/>
  <c r="P38" i="1"/>
  <c r="O38" i="1"/>
  <c r="N38" i="1"/>
  <c r="M38" i="1"/>
  <c r="L38" i="1"/>
  <c r="K38" i="1"/>
  <c r="I38" i="1"/>
  <c r="H38" i="1"/>
  <c r="F38" i="1"/>
  <c r="E38" i="1"/>
  <c r="D38" i="1"/>
  <c r="Q37" i="1"/>
  <c r="P37" i="1"/>
  <c r="O37" i="1"/>
  <c r="N37" i="1"/>
  <c r="M37" i="1"/>
  <c r="L37" i="1"/>
  <c r="K37" i="1"/>
  <c r="I37" i="1"/>
  <c r="F37" i="1"/>
  <c r="E37" i="1"/>
  <c r="D37" i="1"/>
  <c r="R36" i="1"/>
  <c r="Q36" i="1"/>
  <c r="P36" i="1"/>
  <c r="O36" i="1"/>
  <c r="N36" i="1"/>
  <c r="M36" i="1"/>
  <c r="L36" i="1"/>
  <c r="K36" i="1"/>
  <c r="I36" i="1"/>
  <c r="H36" i="1"/>
  <c r="F36" i="1"/>
  <c r="E36" i="1"/>
  <c r="D36" i="1"/>
  <c r="R35" i="1"/>
  <c r="Q35" i="1"/>
  <c r="P35" i="1"/>
  <c r="O35" i="1"/>
  <c r="N35" i="1"/>
  <c r="M35" i="1"/>
  <c r="L35" i="1"/>
  <c r="K35" i="1"/>
  <c r="I35" i="1"/>
  <c r="F35" i="1"/>
  <c r="E35" i="1"/>
  <c r="D35" i="1"/>
  <c r="R34" i="1"/>
  <c r="Q34" i="1"/>
  <c r="P34" i="1"/>
  <c r="O34" i="1"/>
  <c r="N34" i="1"/>
  <c r="M34" i="1"/>
  <c r="L34" i="1"/>
  <c r="K34" i="1"/>
  <c r="I34" i="1"/>
  <c r="F34" i="1"/>
  <c r="E34" i="1"/>
  <c r="D34" i="1"/>
  <c r="R33" i="1"/>
  <c r="P33" i="1"/>
  <c r="O33" i="1"/>
  <c r="N33" i="1"/>
  <c r="M33" i="1"/>
  <c r="L33" i="1"/>
  <c r="K33" i="1"/>
  <c r="I33" i="1"/>
  <c r="F33" i="1"/>
  <c r="E33" i="1"/>
  <c r="D33" i="1"/>
  <c r="R32" i="1"/>
  <c r="P32" i="1"/>
  <c r="O32" i="1"/>
  <c r="N32" i="1"/>
  <c r="M32" i="1"/>
  <c r="L32" i="1"/>
  <c r="K32" i="1"/>
  <c r="I32" i="1"/>
  <c r="E32" i="1"/>
  <c r="D32" i="1"/>
  <c r="R31" i="1"/>
  <c r="Q31" i="1"/>
  <c r="P31" i="1"/>
  <c r="O31" i="1"/>
  <c r="N31" i="1"/>
  <c r="M31" i="1"/>
  <c r="L31" i="1"/>
  <c r="K31" i="1"/>
  <c r="I31" i="1"/>
  <c r="F31" i="1"/>
  <c r="E31" i="1"/>
  <c r="D31" i="1"/>
  <c r="R30" i="1"/>
  <c r="Q30" i="1"/>
  <c r="P30" i="1"/>
  <c r="O30" i="1"/>
  <c r="N30" i="1"/>
  <c r="M30" i="1"/>
  <c r="L30" i="1"/>
  <c r="K30" i="1"/>
  <c r="I30" i="1"/>
  <c r="H30" i="1"/>
  <c r="F30" i="1"/>
  <c r="E30" i="1"/>
  <c r="D30" i="1"/>
  <c r="R29" i="1"/>
  <c r="Q29" i="1"/>
  <c r="P29" i="1"/>
  <c r="O29" i="1"/>
  <c r="N29" i="1"/>
  <c r="M29" i="1"/>
  <c r="L29" i="1"/>
  <c r="K29" i="1"/>
  <c r="I29" i="1"/>
  <c r="F29" i="1"/>
  <c r="E29" i="1"/>
  <c r="D29" i="1"/>
  <c r="R28" i="1"/>
  <c r="Q28" i="1"/>
  <c r="P28" i="1"/>
  <c r="O28" i="1"/>
  <c r="N28" i="1"/>
  <c r="M28" i="1"/>
  <c r="L28" i="1"/>
  <c r="K28" i="1"/>
  <c r="I28" i="1"/>
  <c r="F28" i="1"/>
  <c r="E28" i="1"/>
  <c r="D28" i="1"/>
  <c r="R27" i="1"/>
  <c r="Q27" i="1"/>
  <c r="O27" i="1"/>
  <c r="N27" i="1"/>
  <c r="M27" i="1"/>
  <c r="L27" i="1"/>
  <c r="K27" i="1"/>
  <c r="I27" i="1"/>
  <c r="F27" i="1"/>
  <c r="E27" i="1"/>
  <c r="D27" i="1"/>
  <c r="R26" i="1"/>
  <c r="Q26" i="1"/>
  <c r="P26" i="1"/>
  <c r="O26" i="1"/>
  <c r="N26" i="1"/>
  <c r="M26" i="1"/>
  <c r="L26" i="1"/>
  <c r="K26" i="1"/>
  <c r="I26" i="1"/>
  <c r="F26" i="1"/>
  <c r="E26" i="1"/>
  <c r="D26" i="1"/>
  <c r="R25" i="1"/>
  <c r="Q25" i="1"/>
  <c r="P25" i="1"/>
  <c r="O25" i="1"/>
  <c r="N25" i="1"/>
  <c r="M25" i="1"/>
  <c r="L25" i="1"/>
  <c r="K25" i="1"/>
  <c r="I25" i="1"/>
  <c r="F25" i="1"/>
  <c r="E25" i="1"/>
  <c r="D25" i="1"/>
  <c r="R24" i="1"/>
  <c r="Q24" i="1"/>
  <c r="P24" i="1"/>
  <c r="O24" i="1"/>
  <c r="N24" i="1"/>
  <c r="M24" i="1"/>
  <c r="L24" i="1"/>
  <c r="K24" i="1"/>
  <c r="I24" i="1"/>
  <c r="F24" i="1"/>
  <c r="E24" i="1"/>
  <c r="D24" i="1"/>
  <c r="R23" i="1"/>
  <c r="Q23" i="1"/>
  <c r="P23" i="1"/>
  <c r="O23" i="1"/>
  <c r="N23" i="1"/>
  <c r="M23" i="1"/>
  <c r="L23" i="1"/>
  <c r="K23" i="1"/>
  <c r="I23" i="1"/>
  <c r="E23" i="1"/>
  <c r="D23" i="1"/>
  <c r="Q22" i="1"/>
  <c r="P22" i="1"/>
  <c r="O22" i="1"/>
  <c r="N22" i="1"/>
  <c r="M22" i="1"/>
  <c r="L22" i="1"/>
  <c r="K22" i="1"/>
  <c r="I22" i="1"/>
  <c r="H22" i="1"/>
  <c r="F22" i="1"/>
  <c r="E22" i="1"/>
  <c r="D22" i="1"/>
  <c r="Q21" i="1"/>
  <c r="P21" i="1"/>
  <c r="O21" i="1"/>
  <c r="N21" i="1"/>
  <c r="M21" i="1"/>
  <c r="L21" i="1"/>
  <c r="K21" i="1"/>
  <c r="I21" i="1"/>
  <c r="H21" i="1"/>
  <c r="F21" i="1"/>
  <c r="E21" i="1"/>
  <c r="D21" i="1"/>
  <c r="R20" i="1"/>
  <c r="Q20" i="1"/>
  <c r="P20" i="1"/>
  <c r="O20" i="1"/>
  <c r="N20" i="1"/>
  <c r="M20" i="1"/>
  <c r="L20" i="1"/>
  <c r="K20" i="1"/>
  <c r="I20" i="1"/>
  <c r="H20" i="1"/>
  <c r="F20" i="1"/>
  <c r="E20" i="1"/>
  <c r="D20" i="1"/>
  <c r="R19" i="1"/>
  <c r="Q19" i="1"/>
  <c r="P19" i="1"/>
  <c r="O19" i="1"/>
  <c r="N19" i="1"/>
  <c r="M19" i="1"/>
  <c r="L19" i="1"/>
  <c r="K19" i="1"/>
  <c r="I19" i="1"/>
  <c r="F19" i="1"/>
  <c r="E19" i="1"/>
  <c r="D19" i="1"/>
  <c r="R18" i="1"/>
  <c r="Q18" i="1"/>
  <c r="P18" i="1"/>
  <c r="O18" i="1"/>
  <c r="N18" i="1"/>
  <c r="M18" i="1"/>
  <c r="L18" i="1"/>
  <c r="K18" i="1"/>
  <c r="I18" i="1"/>
  <c r="F18" i="1"/>
  <c r="E18" i="1"/>
  <c r="D18" i="1"/>
  <c r="R17" i="1"/>
  <c r="P17" i="1"/>
  <c r="O17" i="1"/>
  <c r="N17" i="1"/>
  <c r="M17" i="1"/>
  <c r="L17" i="1"/>
  <c r="K17" i="1"/>
  <c r="I17" i="1"/>
  <c r="F17" i="1"/>
  <c r="E17" i="1"/>
  <c r="D17" i="1"/>
  <c r="R16" i="1"/>
  <c r="P16" i="1"/>
  <c r="O16" i="1"/>
  <c r="N16" i="1"/>
  <c r="M16" i="1"/>
  <c r="L16" i="1"/>
  <c r="K16" i="1"/>
  <c r="I16" i="1"/>
  <c r="F16" i="1"/>
  <c r="E16" i="1"/>
  <c r="D16" i="1"/>
  <c r="R15" i="1"/>
  <c r="Q15" i="1"/>
  <c r="P15" i="1"/>
  <c r="O15" i="1"/>
  <c r="N15" i="1"/>
  <c r="M15" i="1"/>
  <c r="L15" i="1"/>
  <c r="K15" i="1"/>
  <c r="I15" i="1"/>
  <c r="F15" i="1"/>
  <c r="E15" i="1"/>
  <c r="D15" i="1"/>
  <c r="R14" i="1"/>
  <c r="Q14" i="1"/>
  <c r="P14" i="1"/>
  <c r="O14" i="1"/>
  <c r="N14" i="1"/>
  <c r="M14" i="1"/>
  <c r="L14" i="1"/>
  <c r="K14" i="1"/>
  <c r="I14" i="1"/>
  <c r="H14" i="1"/>
  <c r="F14" i="1"/>
  <c r="E14" i="1"/>
  <c r="D14" i="1"/>
  <c r="R13" i="1"/>
  <c r="Q13" i="1"/>
  <c r="P13" i="1"/>
  <c r="O13" i="1"/>
  <c r="N13" i="1"/>
  <c r="M13" i="1"/>
  <c r="L13" i="1"/>
  <c r="K13" i="1"/>
  <c r="I13" i="1"/>
  <c r="H13" i="1"/>
  <c r="F13" i="1"/>
  <c r="E13" i="1"/>
  <c r="D13" i="1"/>
  <c r="R12" i="1"/>
  <c r="Q12" i="1"/>
  <c r="P12" i="1"/>
  <c r="O12" i="1"/>
  <c r="N12" i="1"/>
  <c r="M12" i="1"/>
  <c r="L12" i="1"/>
  <c r="K12" i="1"/>
  <c r="I12" i="1"/>
  <c r="F12" i="1"/>
  <c r="E12" i="1"/>
  <c r="D12" i="1"/>
  <c r="R11" i="1"/>
  <c r="Q11" i="1"/>
  <c r="O11" i="1"/>
  <c r="N11" i="1"/>
  <c r="M11" i="1"/>
  <c r="L11" i="1"/>
  <c r="K11" i="1"/>
  <c r="I11" i="1"/>
  <c r="F11" i="1"/>
  <c r="E11" i="1"/>
  <c r="D11" i="1"/>
  <c r="R10" i="1"/>
  <c r="Q10" i="1"/>
  <c r="P10" i="1"/>
  <c r="O10" i="1"/>
  <c r="N10" i="1"/>
  <c r="M10" i="1"/>
  <c r="L10" i="1"/>
  <c r="K10" i="1"/>
  <c r="I10" i="1"/>
  <c r="F10" i="1"/>
  <c r="E10" i="1"/>
  <c r="D10" i="1"/>
  <c r="R9" i="1"/>
  <c r="Q9" i="1"/>
  <c r="P9" i="1"/>
  <c r="O9" i="1"/>
  <c r="N9" i="1"/>
  <c r="M9" i="1"/>
  <c r="L9" i="1"/>
  <c r="K9" i="1"/>
  <c r="I9" i="1"/>
  <c r="F9" i="1"/>
  <c r="E9" i="1"/>
  <c r="D9" i="1"/>
  <c r="R8" i="1"/>
  <c r="Q8" i="1"/>
  <c r="P8" i="1"/>
  <c r="O8" i="1"/>
  <c r="N8" i="1"/>
  <c r="M8" i="1"/>
  <c r="L8" i="1"/>
  <c r="K8" i="1"/>
  <c r="I8" i="1"/>
  <c r="F8" i="1"/>
  <c r="E8" i="1"/>
  <c r="D8" i="1"/>
  <c r="R7" i="1"/>
  <c r="Q7" i="1"/>
  <c r="P7" i="1"/>
  <c r="O7" i="1"/>
  <c r="N7" i="1"/>
  <c r="M7" i="1"/>
  <c r="L7" i="1"/>
  <c r="K7" i="1"/>
  <c r="I7" i="1"/>
  <c r="E7" i="1"/>
  <c r="D7" i="1"/>
  <c r="R6" i="1"/>
  <c r="Q6" i="1"/>
  <c r="P6" i="1"/>
  <c r="O6" i="1"/>
  <c r="N6" i="1"/>
  <c r="M6" i="1"/>
  <c r="L6" i="1"/>
  <c r="K6" i="1"/>
  <c r="I6" i="1"/>
  <c r="H6" i="1"/>
  <c r="F6" i="1"/>
  <c r="E6" i="1"/>
  <c r="D6" i="1"/>
  <c r="Q5" i="1"/>
  <c r="P5" i="1"/>
  <c r="O5" i="1"/>
  <c r="N5" i="1"/>
  <c r="M5" i="1"/>
  <c r="L5" i="1"/>
  <c r="K5" i="1"/>
  <c r="I5" i="1"/>
  <c r="H5" i="1"/>
  <c r="F5" i="1"/>
  <c r="E5" i="1"/>
  <c r="D5" i="1"/>
  <c r="R4" i="1"/>
  <c r="Q4" i="1"/>
  <c r="P4" i="1"/>
  <c r="O4" i="1"/>
  <c r="N4" i="1"/>
  <c r="M4" i="1"/>
  <c r="L4" i="1"/>
  <c r="K4" i="1"/>
  <c r="I4" i="1"/>
  <c r="H4" i="1"/>
  <c r="F4" i="1"/>
  <c r="E4" i="1"/>
  <c r="D4" i="1"/>
  <c r="R3" i="1"/>
  <c r="Q3" i="1"/>
  <c r="P3" i="1"/>
  <c r="O3" i="1"/>
  <c r="N3" i="1"/>
  <c r="M3" i="1"/>
  <c r="L3" i="1"/>
  <c r="K3" i="1"/>
  <c r="I3" i="1"/>
  <c r="F3" i="1"/>
  <c r="E3" i="1"/>
  <c r="D3" i="1"/>
  <c r="E7" i="2" l="1"/>
  <c r="G7" i="1" s="1"/>
  <c r="O9" i="2"/>
  <c r="H9" i="2" s="1"/>
  <c r="J9" i="1" s="1"/>
  <c r="E15" i="2"/>
  <c r="G15" i="1" s="1"/>
  <c r="O17" i="2"/>
  <c r="H17" i="2" s="1"/>
  <c r="J17" i="1" s="1"/>
  <c r="E23" i="2"/>
  <c r="G23" i="1" s="1"/>
  <c r="O25" i="2"/>
  <c r="H25" i="2" s="1"/>
  <c r="J25" i="1" s="1"/>
  <c r="E31" i="2"/>
  <c r="G31" i="1" s="1"/>
  <c r="O33" i="2"/>
  <c r="H33" i="2" s="1"/>
  <c r="J33" i="1" s="1"/>
  <c r="E39" i="2"/>
  <c r="G39" i="1" s="1"/>
  <c r="O41" i="2"/>
  <c r="H41" i="2" s="1"/>
  <c r="J41" i="1" s="1"/>
  <c r="F32" i="1"/>
  <c r="G7" i="2"/>
  <c r="H7" i="1" s="1"/>
  <c r="G15" i="2"/>
  <c r="H15" i="1" s="1"/>
  <c r="G23" i="2"/>
  <c r="H23" i="1" s="1"/>
  <c r="G31" i="2"/>
  <c r="H31" i="1" s="1"/>
  <c r="G39" i="2"/>
  <c r="H39" i="1" s="1"/>
  <c r="M7" i="2"/>
  <c r="G10" i="2"/>
  <c r="H10" i="1" s="1"/>
  <c r="M15" i="2"/>
  <c r="G18" i="2"/>
  <c r="H18" i="1" s="1"/>
  <c r="M23" i="2"/>
  <c r="G26" i="2"/>
  <c r="H26" i="1" s="1"/>
  <c r="M31" i="2"/>
  <c r="G34" i="2"/>
  <c r="H34" i="1" s="1"/>
  <c r="M39" i="2"/>
  <c r="G42" i="2"/>
  <c r="H42" i="1" s="1"/>
  <c r="E5" i="2"/>
  <c r="G5" i="1" s="1"/>
  <c r="O7" i="2"/>
  <c r="H7" i="2" s="1"/>
  <c r="J7" i="1" s="1"/>
  <c r="E13" i="2"/>
  <c r="G13" i="1" s="1"/>
  <c r="E21" i="2"/>
  <c r="G21" i="1" s="1"/>
  <c r="O23" i="2"/>
  <c r="H23" i="2" s="1"/>
  <c r="J23" i="1" s="1"/>
  <c r="E29" i="2"/>
  <c r="G29" i="1" s="1"/>
  <c r="E37" i="2"/>
  <c r="G37" i="1" s="1"/>
  <c r="O39" i="2"/>
  <c r="H39" i="2" s="1"/>
  <c r="J39" i="1" s="1"/>
  <c r="E8" i="2"/>
  <c r="G8" i="1" s="1"/>
  <c r="E16" i="2"/>
  <c r="G16" i="1" s="1"/>
  <c r="E24" i="2"/>
  <c r="G24" i="1" s="1"/>
  <c r="E32" i="2"/>
  <c r="G32" i="1" s="1"/>
  <c r="E40" i="2"/>
  <c r="G40" i="1" s="1"/>
  <c r="G8" i="2"/>
  <c r="H8" i="1" s="1"/>
  <c r="G16" i="2"/>
  <c r="H16" i="1" s="1"/>
  <c r="G24" i="2"/>
  <c r="H24" i="1" s="1"/>
  <c r="G32" i="2"/>
  <c r="H32" i="1" s="1"/>
  <c r="E3" i="2"/>
  <c r="G3" i="1" s="1"/>
  <c r="E11" i="2"/>
  <c r="G11" i="1" s="1"/>
  <c r="E19" i="2"/>
  <c r="G19" i="1" s="1"/>
  <c r="E27" i="2"/>
  <c r="G27" i="1" s="1"/>
  <c r="E35" i="2"/>
  <c r="G35" i="1" s="1"/>
  <c r="G3" i="2"/>
  <c r="H3" i="1" s="1"/>
  <c r="M8" i="2"/>
  <c r="G11" i="2"/>
  <c r="H11" i="1" s="1"/>
  <c r="M16" i="2"/>
  <c r="G19" i="2"/>
  <c r="H19" i="1" s="1"/>
  <c r="M24" i="2"/>
  <c r="G27" i="2"/>
  <c r="H27" i="1" s="1"/>
  <c r="M32" i="2"/>
  <c r="G35" i="2"/>
  <c r="H35" i="1" s="1"/>
  <c r="M40" i="2"/>
  <c r="E6" i="2"/>
  <c r="G6" i="1" s="1"/>
  <c r="E14" i="2"/>
  <c r="G14" i="1" s="1"/>
  <c r="E22" i="2"/>
  <c r="G22" i="1" s="1"/>
  <c r="E30" i="2"/>
  <c r="G30" i="1" s="1"/>
  <c r="E38" i="2"/>
  <c r="G38" i="1" s="1"/>
  <c r="M3" i="2"/>
  <c r="M11" i="2"/>
  <c r="M19" i="2"/>
  <c r="M27" i="2"/>
  <c r="M35" i="2"/>
  <c r="E9" i="2"/>
  <c r="G9" i="1" s="1"/>
  <c r="E17" i="2"/>
  <c r="G17" i="1" s="1"/>
  <c r="E25" i="2"/>
  <c r="G25" i="1" s="1"/>
  <c r="E33" i="2"/>
  <c r="G33" i="1" s="1"/>
  <c r="E41" i="2"/>
  <c r="G41" i="1" s="1"/>
  <c r="M6" i="2"/>
  <c r="M14" i="2"/>
  <c r="M22" i="2"/>
  <c r="M30" i="2"/>
  <c r="M38" i="2"/>
</calcChain>
</file>

<file path=xl/sharedStrings.xml><?xml version="1.0" encoding="utf-8"?>
<sst xmlns="http://schemas.openxmlformats.org/spreadsheetml/2006/main" count="116" uniqueCount="101">
  <si>
    <t>DISTRICT</t>
  </si>
  <si>
    <t>Assigned</t>
  </si>
  <si>
    <t>Total Pop</t>
  </si>
  <si>
    <t>Unassigned</t>
  </si>
  <si>
    <t>Total Population Tabulation</t>
  </si>
  <si>
    <t>All Persons ADJ</t>
  </si>
  <si>
    <t>Target</t>
  </si>
  <si>
    <t>Dev.</t>
  </si>
  <si>
    <t>Difference</t>
  </si>
  <si>
    <t>Racial Demographics as a Percent of  Total Population</t>
  </si>
  <si>
    <t>White</t>
  </si>
  <si>
    <t>Black</t>
  </si>
  <si>
    <t>Hispanic</t>
  </si>
  <si>
    <t>Asian</t>
  </si>
  <si>
    <t>Minority</t>
  </si>
  <si>
    <t>Percent</t>
  </si>
  <si>
    <t>Voting Age</t>
  </si>
  <si>
    <t>Racial Demographics as a percent of VAP</t>
  </si>
  <si>
    <t>AP Black</t>
  </si>
  <si>
    <t>NH AP Black</t>
  </si>
  <si>
    <t>Total</t>
  </si>
  <si>
    <t>All Persons</t>
  </si>
  <si>
    <t>White Alone</t>
  </si>
  <si>
    <t>Black Alone</t>
  </si>
  <si>
    <t>% Black</t>
  </si>
  <si>
    <t>% Hispanic</t>
  </si>
  <si>
    <t>% Minority</t>
  </si>
  <si>
    <t>Amer Indian</t>
  </si>
  <si>
    <t>Non Hisp Other</t>
  </si>
  <si>
    <t>One Race</t>
  </si>
  <si>
    <t>Non White</t>
  </si>
  <si>
    <t>Haw-Pac</t>
  </si>
  <si>
    <t>Voting Age Persons</t>
  </si>
  <si>
    <t>VA Persons</t>
  </si>
  <si>
    <t>VA White</t>
  </si>
  <si>
    <t>VA Black</t>
  </si>
  <si>
    <t>VA Hispanic</t>
  </si>
  <si>
    <t>VA Non Hisp</t>
  </si>
  <si>
    <t>VA Non Hisp White</t>
  </si>
  <si>
    <t>VA Asian</t>
  </si>
  <si>
    <t>VA Non Hisp Other</t>
  </si>
  <si>
    <t>VA NATIVE AM</t>
  </si>
  <si>
    <t>VA HAW-PAC</t>
  </si>
  <si>
    <t>VA Minority</t>
  </si>
  <si>
    <t>VA one Race</t>
  </si>
  <si>
    <t>VA Black_White</t>
  </si>
  <si>
    <t>VA Black_AIAN</t>
  </si>
  <si>
    <t>VA Black_Asian</t>
  </si>
  <si>
    <t>VA Black_NHPI</t>
  </si>
  <si>
    <t>VA Black_Other</t>
  </si>
  <si>
    <t>VA AP Black</t>
  </si>
  <si>
    <t>VA NH Black Alone</t>
  </si>
  <si>
    <t>VA NH Black_White</t>
  </si>
  <si>
    <t>VA NH BL_AIAN</t>
  </si>
  <si>
    <t>VA NH BL_Asian</t>
  </si>
  <si>
    <t>VA NH BL_NHPI</t>
  </si>
  <si>
    <t>VA NH BL_Other</t>
  </si>
  <si>
    <t>VA NH AP Black</t>
  </si>
  <si>
    <t>VA NH Asian Alone</t>
  </si>
  <si>
    <t>PRES20DEM</t>
  </si>
  <si>
    <t>PRES20REP</t>
  </si>
  <si>
    <t>2020 Elections</t>
  </si>
  <si>
    <t>PRES20LIB</t>
  </si>
  <si>
    <t>USSEN20D</t>
  </si>
  <si>
    <t>USSEN20R</t>
  </si>
  <si>
    <t>USSEN18D</t>
  </si>
  <si>
    <t>2018 Elections</t>
  </si>
  <si>
    <t>USSEN18R</t>
  </si>
  <si>
    <t>USSEN18L</t>
  </si>
  <si>
    <t>ATTGEN17D</t>
  </si>
  <si>
    <t>ATTGEN17R</t>
  </si>
  <si>
    <t>ATTGENTOT</t>
  </si>
  <si>
    <t>2017 Elections</t>
  </si>
  <si>
    <t>GOV17D</t>
  </si>
  <si>
    <t>GOV17R</t>
  </si>
  <si>
    <t>GOV17L</t>
  </si>
  <si>
    <t>LT.GOV17D</t>
  </si>
  <si>
    <t>LT.GOV17R</t>
  </si>
  <si>
    <t>LT.GOV17TOT</t>
  </si>
  <si>
    <t>PRES16DEM</t>
  </si>
  <si>
    <t>PRES16REP</t>
  </si>
  <si>
    <t>2016 Elections</t>
  </si>
  <si>
    <t>PRES16LIB</t>
  </si>
  <si>
    <t>PRES16IND</t>
  </si>
  <si>
    <t>PRES16GRN</t>
  </si>
  <si>
    <t>ATTGEN13D</t>
  </si>
  <si>
    <t>ATTGEN13R</t>
  </si>
  <si>
    <t>ATTGEN13TOT</t>
  </si>
  <si>
    <t>2013 Elections</t>
  </si>
  <si>
    <t>GOV13D</t>
  </si>
  <si>
    <t>GOV13R</t>
  </si>
  <si>
    <t>GOV13L</t>
  </si>
  <si>
    <t>LT.GOV13D</t>
  </si>
  <si>
    <t>LT.GOV13R</t>
  </si>
  <si>
    <t>LT.GOV13TOT</t>
  </si>
  <si>
    <t>PRES12DEM</t>
  </si>
  <si>
    <t>PRES12REP</t>
  </si>
  <si>
    <t>2012 Elections</t>
  </si>
  <si>
    <t>PRES12LIB</t>
  </si>
  <si>
    <t>PRES12CON</t>
  </si>
  <si>
    <t>PRES12GRN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</si>
</sst>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Red][&gt;=0.05]\▼0.0%;[Red][&lt;-0.05]0.0%\▲;[Green]0.00%\✓"/>
    <numFmt numFmtId="165" formatCode="0.0%"/>
  </numFmts>
  <fonts count="17" x14ac:knownFonts="1">
    <font>
      <sz val="10"/>
      <color theme="1"/>
      <name val="Arial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b/>
      <sz val="11"/>
      <color rgb="FF000080"/>
      <name val="Calibri"/>
      <scheme val="minor"/>
    </font>
    <font>
      <b/>
      <sz val="12"/>
      <color theme="1"/>
      <name val="Calibri"/>
      <scheme val="minor"/>
    </font>
    <font>
      <b/>
      <sz val="10"/>
      <color rgb="FFFFFFFF"/>
      <name val="Calibri"/>
      <scheme val="minor"/>
    </font>
    <font>
      <b/>
      <sz val="10"/>
      <color rgb="FF000080"/>
      <name val="Calibri"/>
      <scheme val="minor"/>
    </font>
    <font>
      <b/>
      <i/>
      <sz val="10"/>
      <color rgb="FFFFFFFF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11"/>
      <color theme="1"/>
      <name val="Calibri"/>
      <scheme val="minor"/>
    </font>
    <font>
      <sz val="9"/>
      <color theme="1"/>
      <name val="Arial"/>
    </font>
    <font>
      <b/>
      <sz val="11"/>
      <color theme="0"/>
      <name val="Calibri"/>
      <scheme val="minor"/>
    </font>
    <font>
      <b/>
      <sz val="9"/>
      <color theme="0"/>
      <name val="Calibri"/>
      <scheme val="minor"/>
    </font>
    <font>
      <b/>
      <sz val="9"/>
      <color theme="1"/>
      <name val="Calibri"/>
      <scheme val="minor"/>
    </font>
    <font>
      <b/>
      <sz val="12"/>
      <color theme="1"/>
      <name val="Arial"/>
    </font>
    <font>
      <sz val="10"/>
      <color theme="1"/>
      <name val="Arial"/>
    </font>
  </fonts>
  <fills count="38">
    <fill>
      <patternFill patternType="none"/>
    </fill>
    <fill>
      <patternFill patternType="gray125"/>
    </fill>
    <fill>
      <patternFill patternType="solid">
        <fgColor theme="9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2"/>
        <bgColor rgb="FFFFFFFF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E1F4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99CCFF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16" fillId="0" borderId="0" applyFont="0" applyFill="0" applyBorder="0" applyAlignment="0" applyProtection="0"/>
  </cellStyleXfs>
  <cellXfs count="93">
    <xf numFmtId="0" fontId="0" fillId="0" borderId="0" xfId="0" applyNumberFormat="1" applyFont="1" applyFill="1" applyBorder="1" applyAlignment="1" applyProtection="1"/>
    <xf numFmtId="0" fontId="0" fillId="10" borderId="0" xfId="0" applyFont="1" applyFill="1"/>
    <xf numFmtId="0" fontId="3" fillId="11" borderId="0" xfId="0" applyFont="1" applyFill="1" applyAlignment="1" applyProtection="1">
      <alignment horizontal="center"/>
      <protection locked="0"/>
    </xf>
    <xf numFmtId="0" fontId="3" fillId="11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5" fillId="13" borderId="0" xfId="0" applyFont="1" applyFill="1"/>
    <xf numFmtId="3" fontId="0" fillId="14" borderId="0" xfId="0" applyNumberFormat="1" applyFont="1" applyFill="1"/>
    <xf numFmtId="3" fontId="0" fillId="0" borderId="0" xfId="0" applyNumberFormat="1" applyFont="1"/>
    <xf numFmtId="0" fontId="6" fillId="12" borderId="0" xfId="0" applyFont="1" applyFill="1" applyAlignment="1">
      <alignment horizontal="center"/>
    </xf>
    <xf numFmtId="1" fontId="6" fillId="12" borderId="0" xfId="0" applyNumberFormat="1" applyFont="1" applyFill="1" applyAlignment="1">
      <alignment horizontal="center"/>
    </xf>
    <xf numFmtId="0" fontId="7" fillId="13" borderId="1" xfId="0" applyFont="1" applyFill="1" applyBorder="1"/>
    <xf numFmtId="3" fontId="8" fillId="14" borderId="0" xfId="0" applyNumberFormat="1" applyFont="1" applyFill="1"/>
    <xf numFmtId="3" fontId="8" fillId="0" borderId="0" xfId="0" applyNumberFormat="1" applyFont="1"/>
    <xf numFmtId="0" fontId="7" fillId="13" borderId="0" xfId="0" applyFont="1" applyFill="1"/>
    <xf numFmtId="164" fontId="8" fillId="14" borderId="0" xfId="0" applyNumberFormat="1" applyFont="1" applyFill="1"/>
    <xf numFmtId="164" fontId="8" fillId="0" borderId="0" xfId="0" applyNumberFormat="1" applyFont="1"/>
    <xf numFmtId="3" fontId="8" fillId="14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2" borderId="0" xfId="1" applyFont="1" applyFill="1" applyAlignment="1">
      <alignment horizontal="center"/>
    </xf>
    <xf numFmtId="10" fontId="8" fillId="15" borderId="0" xfId="1" applyNumberFormat="1" applyFont="1" applyFill="1" applyAlignment="1">
      <alignment horizontal="center"/>
    </xf>
    <xf numFmtId="10" fontId="8" fillId="0" borderId="0" xfId="0" applyNumberFormat="1" applyFont="1" applyAlignment="1">
      <alignment horizontal="center"/>
    </xf>
    <xf numFmtId="10" fontId="8" fillId="15" borderId="0" xfId="0" applyNumberFormat="1" applyFont="1" applyFill="1" applyAlignment="1">
      <alignment horizontal="center"/>
    </xf>
    <xf numFmtId="0" fontId="9" fillId="3" borderId="0" xfId="2" applyFont="1" applyFill="1" applyAlignment="1">
      <alignment horizontal="center"/>
    </xf>
    <xf numFmtId="10" fontId="8" fillId="15" borderId="0" xfId="2" applyNumberFormat="1" applyFont="1" applyFill="1" applyAlignment="1">
      <alignment horizontal="center"/>
    </xf>
    <xf numFmtId="0" fontId="9" fillId="4" borderId="0" xfId="3" applyFont="1" applyFill="1" applyAlignment="1">
      <alignment horizontal="center"/>
    </xf>
    <xf numFmtId="10" fontId="8" fillId="15" borderId="0" xfId="3" applyNumberFormat="1" applyFont="1" applyFill="1" applyAlignment="1">
      <alignment horizontal="center"/>
    </xf>
    <xf numFmtId="0" fontId="9" fillId="5" borderId="0" xfId="3" applyFont="1" applyFill="1" applyAlignment="1">
      <alignment horizontal="center"/>
    </xf>
    <xf numFmtId="0" fontId="9" fillId="16" borderId="0" xfId="4" applyFont="1" applyFill="1" applyAlignment="1">
      <alignment horizontal="center"/>
    </xf>
    <xf numFmtId="10" fontId="8" fillId="15" borderId="0" xfId="4" applyNumberFormat="1" applyFont="1" applyFill="1" applyAlignment="1">
      <alignment horizontal="center"/>
    </xf>
    <xf numFmtId="0" fontId="10" fillId="17" borderId="0" xfId="5" applyFont="1" applyFill="1" applyAlignment="1">
      <alignment horizontal="center"/>
    </xf>
    <xf numFmtId="0" fontId="9" fillId="18" borderId="0" xfId="5" applyFont="1" applyFill="1" applyAlignment="1">
      <alignment horizontal="center"/>
    </xf>
    <xf numFmtId="10" fontId="8" fillId="18" borderId="0" xfId="5" applyNumberFormat="1" applyFont="1" applyFill="1" applyAlignment="1">
      <alignment horizontal="center"/>
    </xf>
    <xf numFmtId="10" fontId="8" fillId="18" borderId="0" xfId="0" applyNumberFormat="1" applyFont="1" applyFill="1" applyAlignment="1">
      <alignment horizontal="center"/>
    </xf>
    <xf numFmtId="0" fontId="4" fillId="19" borderId="0" xfId="0" applyFont="1" applyFill="1" applyAlignment="1">
      <alignment horizontal="center"/>
    </xf>
    <xf numFmtId="0" fontId="9" fillId="7" borderId="0" xfId="6" applyFont="1" applyFill="1" applyAlignment="1">
      <alignment horizontal="center"/>
    </xf>
    <xf numFmtId="10" fontId="8" fillId="9" borderId="0" xfId="6" applyNumberFormat="1" applyFont="1" applyFill="1" applyAlignment="1">
      <alignment horizontal="center"/>
    </xf>
    <xf numFmtId="10" fontId="8" fillId="9" borderId="0" xfId="0" applyNumberFormat="1" applyFont="1" applyFill="1" applyAlignment="1">
      <alignment horizontal="center"/>
    </xf>
    <xf numFmtId="0" fontId="9" fillId="8" borderId="0" xfId="7" applyFont="1" applyFill="1" applyAlignment="1">
      <alignment horizontal="center"/>
    </xf>
    <xf numFmtId="10" fontId="8" fillId="9" borderId="0" xfId="7" applyNumberFormat="1" applyFont="1" applyFill="1" applyAlignment="1">
      <alignment horizontal="center"/>
    </xf>
    <xf numFmtId="0" fontId="9" fillId="20" borderId="0" xfId="8" applyFont="1" applyFill="1" applyAlignment="1">
      <alignment horizontal="center"/>
    </xf>
    <xf numFmtId="10" fontId="8" fillId="9" borderId="0" xfId="8" applyNumberFormat="1" applyFont="1" applyFill="1" applyAlignment="1">
      <alignment horizontal="center"/>
    </xf>
    <xf numFmtId="0" fontId="9" fillId="21" borderId="0" xfId="8" applyFont="1" applyFill="1" applyAlignment="1">
      <alignment horizontal="center"/>
    </xf>
    <xf numFmtId="0" fontId="9" fillId="22" borderId="0" xfId="0" applyFont="1" applyFill="1" applyAlignment="1">
      <alignment horizontal="center"/>
    </xf>
    <xf numFmtId="0" fontId="11" fillId="0" borderId="0" xfId="0" applyFont="1"/>
    <xf numFmtId="0" fontId="0" fillId="21" borderId="0" xfId="0" applyFont="1" applyFill="1"/>
    <xf numFmtId="0" fontId="0" fillId="0" borderId="0" xfId="0" applyFont="1"/>
    <xf numFmtId="0" fontId="10" fillId="23" borderId="0" xfId="0" applyFont="1" applyFill="1" applyAlignment="1">
      <alignment horizontal="center"/>
    </xf>
    <xf numFmtId="0" fontId="10" fillId="19" borderId="0" xfId="0" applyFont="1" applyFill="1" applyAlignment="1">
      <alignment horizontal="center"/>
    </xf>
    <xf numFmtId="0" fontId="12" fillId="24" borderId="0" xfId="0" applyFont="1" applyFill="1" applyAlignment="1">
      <alignment horizontal="center"/>
    </xf>
    <xf numFmtId="3" fontId="8" fillId="21" borderId="0" xfId="0" applyNumberFormat="1" applyFont="1" applyFill="1"/>
    <xf numFmtId="0" fontId="10" fillId="21" borderId="0" xfId="0" applyFont="1" applyFill="1" applyAlignment="1">
      <alignment horizontal="center"/>
    </xf>
    <xf numFmtId="0" fontId="12" fillId="25" borderId="0" xfId="0" applyFont="1" applyFill="1" applyAlignment="1">
      <alignment horizontal="center"/>
    </xf>
    <xf numFmtId="165" fontId="8" fillId="21" borderId="0" xfId="0" applyNumberFormat="1" applyFont="1" applyFill="1"/>
    <xf numFmtId="165" fontId="8" fillId="0" borderId="0" xfId="0" applyNumberFormat="1" applyFont="1"/>
    <xf numFmtId="0" fontId="10" fillId="26" borderId="0" xfId="0" applyFont="1" applyFill="1" applyAlignment="1">
      <alignment horizontal="center"/>
    </xf>
    <xf numFmtId="0" fontId="12" fillId="27" borderId="0" xfId="0" applyFont="1" applyFill="1" applyAlignment="1">
      <alignment horizontal="center"/>
    </xf>
    <xf numFmtId="165" fontId="8" fillId="26" borderId="0" xfId="0" applyNumberFormat="1" applyFont="1" applyFill="1"/>
    <xf numFmtId="10" fontId="10" fillId="28" borderId="0" xfId="0" applyNumberFormat="1" applyFont="1" applyFill="1" applyAlignment="1">
      <alignment horizontal="center"/>
    </xf>
    <xf numFmtId="10" fontId="10" fillId="29" borderId="0" xfId="0" applyNumberFormat="1" applyFont="1" applyFill="1" applyAlignment="1">
      <alignment horizontal="center"/>
    </xf>
    <xf numFmtId="10" fontId="8" fillId="28" borderId="0" xfId="0" applyNumberFormat="1" applyFont="1" applyFill="1"/>
    <xf numFmtId="10" fontId="8" fillId="0" borderId="0" xfId="0" applyNumberFormat="1" applyFont="1"/>
    <xf numFmtId="0" fontId="10" fillId="30" borderId="0" xfId="0" applyFont="1" applyFill="1" applyAlignment="1">
      <alignment horizontal="center"/>
    </xf>
    <xf numFmtId="0" fontId="10" fillId="12" borderId="0" xfId="0" applyFont="1" applyFill="1" applyAlignment="1">
      <alignment horizontal="center"/>
    </xf>
    <xf numFmtId="3" fontId="8" fillId="30" borderId="0" xfId="0" applyNumberFormat="1" applyFont="1" applyFill="1"/>
    <xf numFmtId="0" fontId="10" fillId="17" borderId="0" xfId="0" applyFont="1" applyFill="1" applyAlignment="1">
      <alignment horizontal="center"/>
    </xf>
    <xf numFmtId="0" fontId="12" fillId="18" borderId="0" xfId="0" applyFont="1" applyFill="1" applyAlignment="1">
      <alignment horizontal="center"/>
    </xf>
    <xf numFmtId="3" fontId="8" fillId="17" borderId="0" xfId="0" applyNumberFormat="1" applyFont="1" applyFill="1"/>
    <xf numFmtId="0" fontId="9" fillId="10" borderId="0" xfId="0" applyFont="1" applyFill="1" applyAlignment="1">
      <alignment horizontal="center"/>
    </xf>
    <xf numFmtId="0" fontId="8" fillId="23" borderId="0" xfId="0" applyFont="1" applyFill="1"/>
    <xf numFmtId="0" fontId="13" fillId="31" borderId="0" xfId="0" applyFont="1" applyFill="1" applyAlignment="1">
      <alignment horizontal="center"/>
    </xf>
    <xf numFmtId="0" fontId="14" fillId="20" borderId="0" xfId="0" applyFont="1" applyFill="1" applyAlignment="1">
      <alignment horizontal="center"/>
    </xf>
    <xf numFmtId="3" fontId="0" fillId="21" borderId="0" xfId="0" applyNumberFormat="1" applyFont="1" applyFill="1"/>
    <xf numFmtId="0" fontId="10" fillId="11" borderId="0" xfId="0" applyFont="1" applyFill="1" applyAlignment="1">
      <alignment horizontal="center"/>
    </xf>
    <xf numFmtId="0" fontId="15" fillId="15" borderId="0" xfId="0" applyFont="1" applyFill="1"/>
    <xf numFmtId="0" fontId="9" fillId="32" borderId="0" xfId="0" applyFont="1" applyFill="1" applyAlignment="1">
      <alignment horizontal="center"/>
    </xf>
    <xf numFmtId="3" fontId="8" fillId="0" borderId="0" xfId="9" applyNumberFormat="1" applyFont="1"/>
    <xf numFmtId="0" fontId="9" fillId="33" borderId="0" xfId="0" applyFont="1" applyFill="1" applyAlignment="1">
      <alignment horizontal="center"/>
    </xf>
    <xf numFmtId="0" fontId="9" fillId="34" borderId="0" xfId="0" applyFont="1" applyFill="1" applyAlignment="1">
      <alignment horizontal="center"/>
    </xf>
    <xf numFmtId="0" fontId="15" fillId="12" borderId="0" xfId="0" applyFont="1" applyFill="1"/>
    <xf numFmtId="0" fontId="15" fillId="12" borderId="0" xfId="0" applyFont="1" applyFill="1" applyAlignment="1">
      <alignment horizontal="left"/>
    </xf>
    <xf numFmtId="0" fontId="9" fillId="20" borderId="0" xfId="0" applyFont="1" applyFill="1" applyAlignment="1">
      <alignment horizontal="center"/>
    </xf>
    <xf numFmtId="0" fontId="9" fillId="28" borderId="0" xfId="0" applyFont="1" applyFill="1" applyAlignment="1">
      <alignment horizontal="center"/>
    </xf>
    <xf numFmtId="0" fontId="9" fillId="35" borderId="0" xfId="0" applyFont="1" applyFill="1" applyAlignment="1">
      <alignment horizontal="center"/>
    </xf>
    <xf numFmtId="0" fontId="9" fillId="3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11" borderId="0" xfId="0" applyFont="1" applyFill="1" applyAlignment="1">
      <alignment horizontal="center"/>
    </xf>
    <xf numFmtId="0" fontId="9" fillId="37" borderId="0" xfId="0" applyFont="1" applyFill="1" applyAlignment="1">
      <alignment horizontal="center"/>
    </xf>
    <xf numFmtId="0" fontId="4" fillId="12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4" fillId="19" borderId="0" xfId="0" applyFont="1" applyFill="1" applyAlignment="1">
      <alignment horizontal="center"/>
    </xf>
    <xf numFmtId="0" fontId="10" fillId="21" borderId="0" xfId="0" applyFont="1" applyFill="1" applyAlignment="1">
      <alignment horizontal="center"/>
    </xf>
    <xf numFmtId="0" fontId="10" fillId="30" borderId="0" xfId="0" applyFont="1" applyFill="1" applyAlignment="1">
      <alignment horizontal="center"/>
    </xf>
    <xf numFmtId="0" fontId="13" fillId="31" borderId="0" xfId="0" applyFont="1" applyFill="1" applyAlignment="1">
      <alignment horizontal="center"/>
    </xf>
  </cellXfs>
  <cellStyles count="10">
    <cellStyle name="20% - Accent1" xfId="8" builtinId="30"/>
    <cellStyle name="20% - Accent4" xfId="5" builtinId="42"/>
    <cellStyle name="20% - Accent6" xfId="4" builtinId="50"/>
    <cellStyle name="40% - Accent1" xfId="7" builtinId="31"/>
    <cellStyle name="40% - Accent6" xfId="3" builtinId="51"/>
    <cellStyle name="60% - Accent1" xfId="6" builtinId="32"/>
    <cellStyle name="60% - Accent6" xfId="2" builtinId="52"/>
    <cellStyle name="Accent6" xfId="1" builtinId="49"/>
    <cellStyle name="Comma" xfId="9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048576"/>
  <sheetViews>
    <sheetView showRowColHeaders="0" tabSelected="1" zoomScale="120" workbookViewId="0">
      <pane xSplit="1" ySplit="2" topLeftCell="B3" activePane="bottomRight" state="frozen"/>
      <selection pane="topRight"/>
      <selection pane="bottomLeft"/>
      <selection pane="bottomRight" activeCell="R3" sqref="R3"/>
    </sheetView>
  </sheetViews>
  <sheetFormatPr defaultColWidth="9.26953125" defaultRowHeight="12.5" x14ac:dyDescent="0.25"/>
  <cols>
    <col min="1" max="1" width="12.81640625" customWidth="1"/>
    <col min="2" max="2" width="12" style="45" customWidth="1"/>
    <col min="3" max="3" width="11" style="45" customWidth="1"/>
    <col min="4" max="4" width="9.81640625" style="45" customWidth="1"/>
    <col min="5" max="5" width="11" style="45" customWidth="1"/>
    <col min="6" max="11" width="13.7265625" style="45" customWidth="1"/>
    <col min="12" max="12" width="14.7265625" style="45" customWidth="1"/>
    <col min="13" max="13" width="10.7265625" style="45" customWidth="1"/>
    <col min="14" max="15" width="11.26953125" style="45" customWidth="1"/>
    <col min="16" max="18" width="10.81640625" style="45" customWidth="1"/>
    <col min="19" max="124" width="9.1796875" style="45" bestFit="1"/>
    <col min="125" max="16384" width="9.26953125" style="45"/>
  </cols>
  <sheetData>
    <row r="1" spans="1:108" s="44" customFormat="1" ht="18.75" customHeight="1" x14ac:dyDescent="0.35">
      <c r="A1" s="1"/>
      <c r="B1" s="87" t="s">
        <v>4</v>
      </c>
      <c r="C1" s="87"/>
      <c r="D1" s="87"/>
      <c r="E1" s="87"/>
      <c r="F1" s="88" t="s">
        <v>9</v>
      </c>
      <c r="G1" s="88"/>
      <c r="H1" s="88"/>
      <c r="I1" s="88"/>
      <c r="J1" s="88"/>
      <c r="K1" s="29" t="s">
        <v>15</v>
      </c>
      <c r="L1" s="89" t="s">
        <v>17</v>
      </c>
      <c r="M1" s="89"/>
      <c r="N1" s="89"/>
      <c r="O1" s="89"/>
      <c r="P1" s="89"/>
      <c r="Q1" s="33"/>
      <c r="R1" s="33"/>
    </row>
    <row r="2" spans="1:108" ht="15.75" customHeight="1" x14ac:dyDescent="0.35">
      <c r="A2" s="2" t="s">
        <v>0</v>
      </c>
      <c r="B2" s="5" t="s">
        <v>5</v>
      </c>
      <c r="C2" s="10" t="s">
        <v>6</v>
      </c>
      <c r="D2" s="13" t="s">
        <v>7</v>
      </c>
      <c r="E2" s="10" t="s">
        <v>8</v>
      </c>
      <c r="F2" s="18" t="s">
        <v>10</v>
      </c>
      <c r="G2" s="22" t="s">
        <v>11</v>
      </c>
      <c r="H2" s="24" t="s">
        <v>12</v>
      </c>
      <c r="I2" s="26" t="s">
        <v>13</v>
      </c>
      <c r="J2" s="27" t="s">
        <v>14</v>
      </c>
      <c r="K2" s="30" t="s">
        <v>16</v>
      </c>
      <c r="L2" s="34" t="s">
        <v>10</v>
      </c>
      <c r="M2" s="37" t="s">
        <v>11</v>
      </c>
      <c r="N2" s="39" t="s">
        <v>12</v>
      </c>
      <c r="O2" s="41" t="s">
        <v>13</v>
      </c>
      <c r="P2" s="42" t="s">
        <v>14</v>
      </c>
      <c r="Q2" s="42" t="s">
        <v>18</v>
      </c>
      <c r="R2" s="42" t="s">
        <v>19</v>
      </c>
    </row>
    <row r="3" spans="1:108" ht="12.65" customHeight="1" x14ac:dyDescent="0.35">
      <c r="A3" s="2">
        <v>1</v>
      </c>
      <c r="B3" s="6">
        <v>216662</v>
      </c>
      <c r="C3" s="11">
        <v>215784.82500000001</v>
      </c>
      <c r="D3" s="14">
        <f t="shared" ref="D3:D42" si="0">(B3-C3)/C3</f>
        <v>4.0650448890462449E-3</v>
      </c>
      <c r="E3" s="16">
        <f t="shared" ref="E3:E42" si="1">B3-C3</f>
        <v>877.17499999998836</v>
      </c>
      <c r="F3" s="19">
        <f>IF(ISERROR('Racial Demographics'!C3/'Racial Demographics'!B3),"",'Racial Demographics'!C3/'Racial Demographics'!B3)</f>
        <v>0.61444554190397949</v>
      </c>
      <c r="G3" s="23">
        <f>IF(ISERROR('Racial Demographics'!E3),"",'Racial Demographics'!E3)</f>
        <v>8.4324893151544802E-2</v>
      </c>
      <c r="H3" s="25">
        <f>IF(ISERROR('Racial Demographics'!G3),"",'Racial Demographics'!G3)</f>
        <v>0.15077863215515411</v>
      </c>
      <c r="I3" s="25">
        <f>IF(ISERROR('Racial Demographics'!J3/B3),"",'Racial Demographics'!J3/B3)</f>
        <v>0.11734406587218801</v>
      </c>
      <c r="J3" s="28">
        <f>IF(ISERROR('Racial Demographics'!H3),"",'Racial Demographics'!H3)</f>
        <v>0.38555445809602051</v>
      </c>
      <c r="K3" s="31">
        <f>IF(ISERROR('Voting Age'!B3/B3),"",'Voting Age'!B3/B3)</f>
        <v>0.82483776573649281</v>
      </c>
      <c r="L3" s="35">
        <f>IF(ISERROR('Voting Age'!G3/'Voting Age'!B3),"",'Voting Age'!G3/'Voting Age'!B3)</f>
        <v>0.61156280251355544</v>
      </c>
      <c r="M3" s="38">
        <f>IF(ISERROR('Voting Age'!D3/'Voting Age'!B3),"",'Voting Age'!D3/'Voting Age'!B3)</f>
        <v>8.4516342027071645E-2</v>
      </c>
      <c r="N3" s="40">
        <f>IF(ISERROR('Voting Age'!E3/'Voting Age'!B3),"",'Voting Age'!E3/'Voting Age'!B3)</f>
        <v>0.13699212695357307</v>
      </c>
      <c r="O3" s="40">
        <f>IF(ISERROR('Voting Age'!AA3/'Voting Age'!B3),"",'Voting Age'!AA3/'Voting Age'!B3)</f>
        <v>0.12252183693225376</v>
      </c>
      <c r="P3" s="36">
        <f>IF(ISERROR('Voting Age'!L3/'Voting Age'!B3),"",'Voting Age'!L3/'Voting Age'!B3)</f>
        <v>0.38843719748644462</v>
      </c>
      <c r="Q3" s="36">
        <f>IF(ISERROR('Voting Age'!S3/'Voting Age'!B3),"",'Voting Age'!S3/'Voting Age'!B3)</f>
        <v>9.5125649792122471E-2</v>
      </c>
      <c r="R3" s="36">
        <f>IF(ISERROR('Voting Age'!Z3/'Voting Age'!B3),"",'Voting Age'!Z3/'Voting Age'!B3)</f>
        <v>9.1555640111688708E-2</v>
      </c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</row>
    <row r="4" spans="1:108" ht="14.5" x14ac:dyDescent="0.35">
      <c r="A4" s="3">
        <v>2</v>
      </c>
      <c r="B4" s="7">
        <v>220606</v>
      </c>
      <c r="C4" s="12">
        <v>215784.82500000001</v>
      </c>
      <c r="D4" s="15">
        <f t="shared" si="0"/>
        <v>2.2342511805452436E-2</v>
      </c>
      <c r="E4" s="17">
        <f t="shared" si="1"/>
        <v>4821.1749999999884</v>
      </c>
      <c r="F4" s="20">
        <f>IF(ISERROR('Racial Demographics'!C4/'Racial Demographics'!B4),"",'Racial Demographics'!C4/'Racial Demographics'!B4)</f>
        <v>0.48484628704568328</v>
      </c>
      <c r="G4" s="20">
        <f>IF(ISERROR('Racial Demographics'!E4),"",'Racial Demographics'!E4)</f>
        <v>0.18732944706852941</v>
      </c>
      <c r="H4" s="20">
        <f>IF(ISERROR('Racial Demographics'!G4),"",'Racial Demographics'!G4)</f>
        <v>0.21430060832434294</v>
      </c>
      <c r="I4" s="20">
        <f>IF(ISERROR('Racial Demographics'!J4/B4),"",'Racial Demographics'!J4/B4)</f>
        <v>8.6643155671196612E-2</v>
      </c>
      <c r="J4" s="20">
        <f>IF(ISERROR('Racial Demographics'!H4),"",'Racial Demographics'!H4)</f>
        <v>0.51515371295431678</v>
      </c>
      <c r="K4" s="20">
        <f>IF(ISERROR('Voting Age'!B4/B4),"",'Voting Age'!B4/B4)</f>
        <v>0.80505516622394679</v>
      </c>
      <c r="L4" s="20">
        <f>IF(ISERROR('Voting Age'!G4/'Voting Age'!B4),"",'Voting Age'!G4/'Voting Age'!B4)</f>
        <v>0.49229729729729732</v>
      </c>
      <c r="M4" s="20">
        <f>IF(ISERROR('Voting Age'!D4/'Voting Age'!B4),"",'Voting Age'!D4/'Voting Age'!B4)</f>
        <v>0.18512387387387388</v>
      </c>
      <c r="N4" s="20">
        <f>IF(ISERROR('Voting Age'!E4/'Voting Age'!B4),"",'Voting Age'!E4/'Voting Age'!B4)</f>
        <v>0.19149211711711711</v>
      </c>
      <c r="O4" s="20">
        <f>IF(ISERROR('Voting Age'!AA4/'Voting Age'!B4),"",'Voting Age'!AA4/'Voting Age'!B4)</f>
        <v>8.7359234234234237E-2</v>
      </c>
      <c r="P4" s="20">
        <f>IF(ISERROR('Voting Age'!L4/'Voting Age'!B4),"",'Voting Age'!L4/'Voting Age'!B4)</f>
        <v>0.50770270270270268</v>
      </c>
      <c r="Q4" s="20">
        <f>IF(ISERROR('Voting Age'!S4/'Voting Age'!B4),"",'Voting Age'!S4/'Voting Age'!B4)</f>
        <v>0.20024211711711712</v>
      </c>
      <c r="R4" s="20">
        <f>IF(ISERROR('Voting Age'!Z4/'Voting Age'!B4),"",'Voting Age'!Z4/'Voting Age'!B4)</f>
        <v>0.19399211711711711</v>
      </c>
      <c r="S4" s="43"/>
      <c r="T4" s="43"/>
    </row>
    <row r="5" spans="1:108" ht="14.5" x14ac:dyDescent="0.35">
      <c r="A5" s="3">
        <v>3</v>
      </c>
      <c r="B5" s="6">
        <v>208665</v>
      </c>
      <c r="C5" s="11">
        <v>215784.82500000001</v>
      </c>
      <c r="D5" s="14">
        <f t="shared" si="0"/>
        <v>-3.2995021776902111E-2</v>
      </c>
      <c r="E5" s="16">
        <f t="shared" si="1"/>
        <v>-7119.8250000000116</v>
      </c>
      <c r="F5" s="21">
        <f>IF(ISERROR('Racial Demographics'!C5/'Racial Demographics'!B5),"",'Racial Demographics'!C5/'Racial Demographics'!B5)</f>
        <v>0.43835813385090933</v>
      </c>
      <c r="G5" s="21">
        <f>IF(ISERROR('Racial Demographics'!E5),"",'Racial Demographics'!E5)</f>
        <v>7.6433517839599355E-2</v>
      </c>
      <c r="H5" s="21">
        <f>IF(ISERROR('Racial Demographics'!G5),"",'Racial Demographics'!G5)</f>
        <v>0.26275129993051061</v>
      </c>
      <c r="I5" s="21">
        <f>IF(ISERROR('Racial Demographics'!J5/B5),"",'Racial Demographics'!J5/B5)</f>
        <v>0.20310545611386671</v>
      </c>
      <c r="J5" s="21">
        <f>IF(ISERROR('Racial Demographics'!H5),"",'Racial Demographics'!H5)</f>
        <v>0.56164186614909062</v>
      </c>
      <c r="K5" s="32">
        <f>IF(ISERROR('Voting Age'!B5/B5),"",'Voting Age'!B5/B5)</f>
        <v>0.76614190209186972</v>
      </c>
      <c r="L5" s="36">
        <f>IF(ISERROR('Voting Age'!G5/'Voting Age'!B5),"",'Voting Age'!G5/'Voting Age'!B5)</f>
        <v>0.4304765836601675</v>
      </c>
      <c r="M5" s="36">
        <f>IF(ISERROR('Voting Age'!D5/'Voting Age'!B5),"",'Voting Age'!D5/'Voting Age'!B5)</f>
        <v>7.434304765836601E-2</v>
      </c>
      <c r="N5" s="36">
        <f>IF(ISERROR('Voting Age'!E5/'Voting Age'!B5),"",'Voting Age'!E5/'Voting Age'!B5)</f>
        <v>0.24065004034603765</v>
      </c>
      <c r="O5" s="36">
        <f>IF(ISERROR('Voting Age'!AA5/'Voting Age'!B5),"",'Voting Age'!AA5/'Voting Age'!B5)</f>
        <v>0.21581064259665847</v>
      </c>
      <c r="P5" s="36">
        <f>IF(ISERROR('Voting Age'!L5/'Voting Age'!B5),"",'Voting Age'!L5/'Voting Age'!B5)</f>
        <v>0.5695234163398325</v>
      </c>
      <c r="Q5" s="36">
        <f>IF(ISERROR('Voting Age'!S5/'Voting Age'!B5),"",'Voting Age'!S5/'Voting Age'!B5)</f>
        <v>8.3269217537077694E-2</v>
      </c>
      <c r="R5" s="36">
        <f>IF(ISERROR('Voting Age'!Z5/'Voting Age'!B5),"",'Voting Age'!Z5/'Voting Age'!B5)</f>
        <v>7.9810092139090613E-2</v>
      </c>
      <c r="S5" s="43"/>
      <c r="T5" s="43"/>
    </row>
    <row r="6" spans="1:108" ht="14.5" x14ac:dyDescent="0.35">
      <c r="A6" s="3">
        <v>4</v>
      </c>
      <c r="B6" s="7">
        <v>213289</v>
      </c>
      <c r="C6" s="12">
        <v>215784.82500000001</v>
      </c>
      <c r="D6" s="15">
        <f t="shared" si="0"/>
        <v>-1.1566267461115541E-2</v>
      </c>
      <c r="E6" s="17">
        <f t="shared" si="1"/>
        <v>-2495.8250000000116</v>
      </c>
      <c r="F6" s="20">
        <f>IF(ISERROR('Racial Demographics'!C6/'Racial Demographics'!B6),"",'Racial Demographics'!C6/'Racial Demographics'!B6)</f>
        <v>0.6298027558852074</v>
      </c>
      <c r="G6" s="20">
        <f>IF(ISERROR('Racial Demographics'!E6),"",'Racial Demographics'!E6)</f>
        <v>4.8366301121951907E-2</v>
      </c>
      <c r="H6" s="20">
        <f>IF(ISERROR('Racial Demographics'!G6),"",'Racial Demographics'!G6)</f>
        <v>9.0543816136790925E-2</v>
      </c>
      <c r="I6" s="20">
        <f>IF(ISERROR('Racial Demographics'!J6/B6),"",'Racial Demographics'!J6/B6)</f>
        <v>0.18649813164298207</v>
      </c>
      <c r="J6" s="20">
        <f>IF(ISERROR('Racial Demographics'!H6),"",'Racial Demographics'!H6)</f>
        <v>0.3701972441147926</v>
      </c>
      <c r="K6" s="20">
        <f>IF(ISERROR('Voting Age'!B6/B6),"",'Voting Age'!B6/B6)</f>
        <v>0.77774756316547033</v>
      </c>
      <c r="L6" s="20">
        <f>IF(ISERROR('Voting Age'!G6/'Voting Age'!B6),"",'Voting Age'!G6/'Voting Age'!B6)</f>
        <v>0.6396720619706423</v>
      </c>
      <c r="M6" s="20">
        <f>IF(ISERROR('Voting Age'!D6/'Voting Age'!B6),"",'Voting Age'!D6/'Voting Age'!B6)</f>
        <v>4.8177954607107332E-2</v>
      </c>
      <c r="N6" s="20">
        <f>IF(ISERROR('Voting Age'!E6/'Voting Age'!B6),"",'Voting Age'!E6/'Voting Age'!B6)</f>
        <v>8.2310034059740175E-2</v>
      </c>
      <c r="O6" s="20">
        <f>IF(ISERROR('Voting Age'!AA6/'Voting Age'!B6),"",'Voting Age'!AA6/'Voting Age'!B6)</f>
        <v>0.18561654158001026</v>
      </c>
      <c r="P6" s="20">
        <f>IF(ISERROR('Voting Age'!L6/'Voting Age'!B6),"",'Voting Age'!L6/'Voting Age'!B6)</f>
        <v>0.3603279380293577</v>
      </c>
      <c r="Q6" s="20">
        <f>IF(ISERROR('Voting Age'!S6/'Voting Age'!B6),"",'Voting Age'!S6/'Voting Age'!B6)</f>
        <v>5.62498116164813E-2</v>
      </c>
      <c r="R6" s="20">
        <f>IF(ISERROR('Voting Age'!Z6/'Voting Age'!B6),"",'Voting Age'!Z6/'Voting Age'!B6)</f>
        <v>5.4085661753624496E-2</v>
      </c>
      <c r="S6" s="43"/>
      <c r="T6" s="43"/>
    </row>
    <row r="7" spans="1:108" ht="14.5" x14ac:dyDescent="0.35">
      <c r="A7" s="3">
        <v>5</v>
      </c>
      <c r="B7" s="6">
        <v>216292</v>
      </c>
      <c r="C7" s="11">
        <v>215784.82500000001</v>
      </c>
      <c r="D7" s="14">
        <f t="shared" si="0"/>
        <v>2.3503738040892741E-3</v>
      </c>
      <c r="E7" s="16">
        <f t="shared" si="1"/>
        <v>507.17499999998836</v>
      </c>
      <c r="F7" s="21">
        <f>IF(ISERROR('Racial Demographics'!C7/'Racial Demographics'!B7),"",'Racial Demographics'!C7/'Racial Demographics'!B7)</f>
        <v>0.4170334547741017</v>
      </c>
      <c r="G7" s="21">
        <f>IF(ISERROR('Racial Demographics'!E7),"",'Racial Demographics'!E7)</f>
        <v>8.3091376472546372E-2</v>
      </c>
      <c r="H7" s="21">
        <f>IF(ISERROR('Racial Demographics'!G7),"",'Racial Demographics'!G7)</f>
        <v>0.16786566308508868</v>
      </c>
      <c r="I7" s="21">
        <f>IF(ISERROR('Racial Demographics'!J7/B7),"",'Racial Demographics'!J7/B7)</f>
        <v>0.30468070941135134</v>
      </c>
      <c r="J7" s="21">
        <f>IF(ISERROR('Racial Demographics'!H7),"",'Racial Demographics'!H7)</f>
        <v>0.5829665452258983</v>
      </c>
      <c r="K7" s="32">
        <f>IF(ISERROR('Voting Age'!B7/B7),"",'Voting Age'!B7/B7)</f>
        <v>0.76374530726980194</v>
      </c>
      <c r="L7" s="36">
        <f>IF(ISERROR('Voting Age'!G7/'Voting Age'!B7),"",'Voting Age'!G7/'Voting Age'!B7)</f>
        <v>0.42095258850307521</v>
      </c>
      <c r="M7" s="36">
        <f>IF(ISERROR('Voting Age'!D7/'Voting Age'!B7),"",'Voting Age'!D7/'Voting Age'!B7)</f>
        <v>8.3109351542447571E-2</v>
      </c>
      <c r="N7" s="36">
        <f>IF(ISERROR('Voting Age'!E7/'Voting Age'!B7),"",'Voting Age'!E7/'Voting Age'!B7)</f>
        <v>0.15175674366797423</v>
      </c>
      <c r="O7" s="36">
        <f>IF(ISERROR('Voting Age'!AA7/'Voting Age'!B7),"",'Voting Age'!AA7/'Voting Age'!B7)</f>
        <v>0.3047726282144414</v>
      </c>
      <c r="P7" s="36">
        <f>IF(ISERROR('Voting Age'!L7/'Voting Age'!B7),"",'Voting Age'!L7/'Voting Age'!B7)</f>
        <v>0.57904741149692474</v>
      </c>
      <c r="Q7" s="36">
        <f>IF(ISERROR('Voting Age'!S7/'Voting Age'!B7),"",'Voting Age'!S7/'Voting Age'!B7)</f>
        <v>9.2413676207080242E-2</v>
      </c>
      <c r="R7" s="36">
        <f>IF(ISERROR('Voting Age'!Z7/'Voting Age'!B7),"",'Voting Age'!Z7/'Voting Age'!B7)</f>
        <v>8.9320306068090466E-2</v>
      </c>
      <c r="S7" s="43"/>
      <c r="T7" s="43"/>
    </row>
    <row r="8" spans="1:108" ht="14.5" x14ac:dyDescent="0.35">
      <c r="A8" s="3">
        <v>6</v>
      </c>
      <c r="B8" s="7">
        <v>212897</v>
      </c>
      <c r="C8" s="12">
        <v>215784.82500000001</v>
      </c>
      <c r="D8" s="15">
        <f t="shared" si="0"/>
        <v>-1.3382891961934819E-2</v>
      </c>
      <c r="E8" s="17">
        <f t="shared" si="1"/>
        <v>-2887.8250000000116</v>
      </c>
      <c r="F8" s="20">
        <f>IF(ISERROR('Racial Demographics'!C8/'Racial Demographics'!B8),"",'Racial Demographics'!C8/'Racial Demographics'!B8)</f>
        <v>0.54565822909669937</v>
      </c>
      <c r="G8" s="20">
        <f>IF(ISERROR('Racial Demographics'!E8),"",'Racial Demographics'!E8)</f>
        <v>6.3204272488574284E-2</v>
      </c>
      <c r="H8" s="20">
        <f>IF(ISERROR('Racial Demographics'!G8),"",'Racial Demographics'!G8)</f>
        <v>0.12320981507489537</v>
      </c>
      <c r="I8" s="20">
        <f>IF(ISERROR('Racial Demographics'!J8/B8),"",'Racial Demographics'!J8/B8)</f>
        <v>0.2274292263394975</v>
      </c>
      <c r="J8" s="20">
        <f>IF(ISERROR('Racial Demographics'!H8),"",'Racial Demographics'!H8)</f>
        <v>0.45434177090330063</v>
      </c>
      <c r="K8" s="20">
        <f>IF(ISERROR('Voting Age'!B8/B8),"",'Voting Age'!B8/B8)</f>
        <v>0.77544540317618382</v>
      </c>
      <c r="L8" s="20">
        <f>IF(ISERROR('Voting Age'!G8/'Voting Age'!B8),"",'Voting Age'!G8/'Voting Age'!B8)</f>
        <v>0.54674420013326064</v>
      </c>
      <c r="M8" s="20">
        <f>IF(ISERROR('Voting Age'!D8/'Voting Age'!B8),"",'Voting Age'!D8/'Voting Age'!B8)</f>
        <v>6.2299351868677688E-2</v>
      </c>
      <c r="N8" s="20">
        <f>IF(ISERROR('Voting Age'!E8/'Voting Age'!B8),"",'Voting Age'!E8/'Voting Age'!B8)</f>
        <v>0.11411351384093525</v>
      </c>
      <c r="O8" s="20">
        <f>IF(ISERROR('Voting Age'!AA8/'Voting Age'!B8),"",'Voting Age'!AA8/'Voting Age'!B8)</f>
        <v>0.231655460657823</v>
      </c>
      <c r="P8" s="20">
        <f>IF(ISERROR('Voting Age'!L8/'Voting Age'!B8),"",'Voting Age'!L8/'Voting Age'!B8)</f>
        <v>0.45325579986673936</v>
      </c>
      <c r="Q8" s="20">
        <f>IF(ISERROR('Voting Age'!S8/'Voting Age'!B8),"",'Voting Age'!S8/'Voting Age'!B8)</f>
        <v>7.0004240111454355E-2</v>
      </c>
      <c r="R8" s="20">
        <f>IF(ISERROR('Voting Age'!Z8/'Voting Age'!B8),"",'Voting Age'!Z8/'Voting Age'!B8)</f>
        <v>6.7629777697013754E-2</v>
      </c>
      <c r="S8" s="43"/>
      <c r="T8" s="43"/>
    </row>
    <row r="9" spans="1:108" ht="14.5" x14ac:dyDescent="0.35">
      <c r="A9" s="3">
        <v>7</v>
      </c>
      <c r="B9" s="6">
        <v>216308</v>
      </c>
      <c r="C9" s="11">
        <v>215784.82500000001</v>
      </c>
      <c r="D9" s="14">
        <f t="shared" si="0"/>
        <v>2.4245217428982245E-3</v>
      </c>
      <c r="E9" s="16">
        <f t="shared" si="1"/>
        <v>523.17499999998836</v>
      </c>
      <c r="F9" s="21">
        <f>IF(ISERROR('Racial Demographics'!C9/'Racial Demographics'!B9),"",'Racial Demographics'!C9/'Racial Demographics'!B9)</f>
        <v>0.49300072119385319</v>
      </c>
      <c r="G9" s="21">
        <f>IF(ISERROR('Racial Demographics'!E9),"",'Racial Demographics'!E9)</f>
        <v>0.15594430164395215</v>
      </c>
      <c r="H9" s="21">
        <f>IF(ISERROR('Racial Demographics'!G9),"",'Racial Demographics'!G9)</f>
        <v>0.15899088337000944</v>
      </c>
      <c r="I9" s="21">
        <f>IF(ISERROR('Racial Demographics'!J9/B9),"",'Racial Demographics'!J9/B9)</f>
        <v>0.15426151598646376</v>
      </c>
      <c r="J9" s="21">
        <f>IF(ISERROR('Racial Demographics'!H9),"",'Racial Demographics'!H9)</f>
        <v>0.50699927880614681</v>
      </c>
      <c r="K9" s="32">
        <f>IF(ISERROR('Voting Age'!B9/B9),"",'Voting Age'!B9/B9)</f>
        <v>0.76810381493056201</v>
      </c>
      <c r="L9" s="36">
        <f>IF(ISERROR('Voting Age'!G9/'Voting Age'!B9),"",'Voting Age'!G9/'Voting Age'!B9)</f>
        <v>0.49400229916880833</v>
      </c>
      <c r="M9" s="36">
        <f>IF(ISERROR('Voting Age'!D9/'Voting Age'!B9),"",'Voting Age'!D9/'Voting Age'!B9)</f>
        <v>0.15346048980721891</v>
      </c>
      <c r="N9" s="36">
        <f>IF(ISERROR('Voting Age'!E9/'Voting Age'!B9),"",'Voting Age'!E9/'Voting Age'!B9)</f>
        <v>0.14620185739134622</v>
      </c>
      <c r="O9" s="36">
        <f>IF(ISERROR('Voting Age'!AA9/'Voting Age'!B9),"",'Voting Age'!AA9/'Voting Age'!B9)</f>
        <v>0.15908201773128616</v>
      </c>
      <c r="P9" s="36">
        <f>IF(ISERROR('Voting Age'!L9/'Voting Age'!B9),"",'Voting Age'!L9/'Voting Age'!B9)</f>
        <v>0.50599770083119167</v>
      </c>
      <c r="Q9" s="36">
        <f>IF(ISERROR('Voting Age'!S9/'Voting Age'!B9),"",'Voting Age'!S9/'Voting Age'!B9)</f>
        <v>0.16608184318705724</v>
      </c>
      <c r="R9" s="36">
        <f>IF(ISERROR('Voting Age'!Z9/'Voting Age'!B9),"",'Voting Age'!Z9/'Voting Age'!B9)</f>
        <v>0.16106219191438906</v>
      </c>
      <c r="S9" s="43"/>
      <c r="T9" s="43"/>
    </row>
    <row r="10" spans="1:108" ht="14.5" x14ac:dyDescent="0.35">
      <c r="A10" s="3">
        <v>8</v>
      </c>
      <c r="B10" s="7">
        <v>205263</v>
      </c>
      <c r="C10" s="12">
        <v>215784.82500000001</v>
      </c>
      <c r="D10" s="15">
        <f t="shared" si="0"/>
        <v>-4.8760727266155122E-2</v>
      </c>
      <c r="E10" s="17">
        <f t="shared" si="1"/>
        <v>-10521.825000000012</v>
      </c>
      <c r="F10" s="20">
        <f>IF(ISERROR('Racial Demographics'!C10/'Racial Demographics'!B10),"",'Racial Demographics'!C10/'Racial Demographics'!B10)</f>
        <v>0.3618772014440011</v>
      </c>
      <c r="G10" s="20">
        <f>IF(ISERROR('Racial Demographics'!E10),"",'Racial Demographics'!E10)</f>
        <v>0.26259968917924809</v>
      </c>
      <c r="H10" s="20">
        <f>IF(ISERROR('Racial Demographics'!G10),"",'Racial Demographics'!G10)</f>
        <v>0.27642585366091305</v>
      </c>
      <c r="I10" s="20">
        <f>IF(ISERROR('Racial Demographics'!J10/B10),"",'Racial Demographics'!J10/B10)</f>
        <v>8.1831601408924162E-2</v>
      </c>
      <c r="J10" s="20">
        <f>IF(ISERROR('Racial Demographics'!H10),"",'Racial Demographics'!H10)</f>
        <v>0.63812279855599885</v>
      </c>
      <c r="K10" s="20">
        <f>IF(ISERROR('Voting Age'!B10/B10),"",'Voting Age'!B10/B10)</f>
        <v>0.72876748366729516</v>
      </c>
      <c r="L10" s="20">
        <f>IF(ISERROR('Voting Age'!G10/'Voting Age'!B10),"",'Voting Age'!G10/'Voting Age'!B10)</f>
        <v>0.35568123324576006</v>
      </c>
      <c r="M10" s="20">
        <f>IF(ISERROR('Voting Age'!D10/'Voting Age'!B10),"",'Voting Age'!D10/'Voting Age'!B10)</f>
        <v>0.26448468804524394</v>
      </c>
      <c r="N10" s="20">
        <f>IF(ISERROR('Voting Age'!E10/'Voting Age'!B10),"",'Voting Age'!E10/'Voting Age'!B10)</f>
        <v>0.25310016110810285</v>
      </c>
      <c r="O10" s="20">
        <f>IF(ISERROR('Voting Age'!AA10/'Voting Age'!B10),"",'Voting Age'!AA10/'Voting Age'!B10)</f>
        <v>8.5520994190749322E-2</v>
      </c>
      <c r="P10" s="20">
        <f>IF(ISERROR('Voting Age'!L10/'Voting Age'!B10),"",'Voting Age'!L10/'Voting Age'!B10)</f>
        <v>0.64431876675423994</v>
      </c>
      <c r="Q10" s="20">
        <f>IF(ISERROR('Voting Age'!S10/'Voting Age'!B10),"",'Voting Age'!S10/'Voting Age'!B10)</f>
        <v>0.2819258100528782</v>
      </c>
      <c r="R10" s="20">
        <f>IF(ISERROR('Voting Age'!Z10/'Voting Age'!B10),"",'Voting Age'!Z10/'Voting Age'!B10)</f>
        <v>0.27353615573337614</v>
      </c>
      <c r="S10" s="43"/>
      <c r="T10" s="43"/>
    </row>
    <row r="11" spans="1:108" ht="14.5" x14ac:dyDescent="0.35">
      <c r="A11" s="3">
        <v>9</v>
      </c>
      <c r="B11" s="6">
        <v>211019</v>
      </c>
      <c r="C11" s="11">
        <v>215784.82500000001</v>
      </c>
      <c r="D11" s="14">
        <f t="shared" si="0"/>
        <v>-2.2086006279635334E-2</v>
      </c>
      <c r="E11" s="16">
        <f t="shared" si="1"/>
        <v>-4765.8250000000116</v>
      </c>
      <c r="F11" s="21">
        <f>IF(ISERROR('Racial Demographics'!C11/'Racial Demographics'!B11),"",'Racial Demographics'!C11/'Racial Demographics'!B11)</f>
        <v>0.38217411702263776</v>
      </c>
      <c r="G11" s="21">
        <f>IF(ISERROR('Racial Demographics'!E11),"",'Racial Demographics'!E11)</f>
        <v>0.18937157317587516</v>
      </c>
      <c r="H11" s="21">
        <f>IF(ISERROR('Racial Demographics'!G11),"",'Racial Demographics'!G11)</f>
        <v>0.31501428781294577</v>
      </c>
      <c r="I11" s="21">
        <f>IF(ISERROR('Racial Demographics'!J11/B11),"",'Racial Demographics'!J11/B11)</f>
        <v>9.6678498144716823E-2</v>
      </c>
      <c r="J11" s="21">
        <f>IF(ISERROR('Racial Demographics'!H11),"",'Racial Demographics'!H11)</f>
        <v>0.61782588297736218</v>
      </c>
      <c r="K11" s="32">
        <f>IF(ISERROR('Voting Age'!B11/B11),"",'Voting Age'!B11/B11)</f>
        <v>0.73850222017922562</v>
      </c>
      <c r="L11" s="36">
        <f>IF(ISERROR('Voting Age'!G11/'Voting Age'!B11),"",'Voting Age'!G11/'Voting Age'!B11)</f>
        <v>0.37854053568449286</v>
      </c>
      <c r="M11" s="36">
        <f>IF(ISERROR('Voting Age'!D11/'Voting Age'!B11),"",'Voting Age'!D11/'Voting Age'!B11)</f>
        <v>0.19267444397387029</v>
      </c>
      <c r="N11" s="36">
        <f>IF(ISERROR('Voting Age'!E11/'Voting Age'!B11),"",'Voting Age'!E11/'Voting Age'!B11)</f>
        <v>0.28591871045572964</v>
      </c>
      <c r="O11" s="36">
        <f>IF(ISERROR('Voting Age'!AA11/'Voting Age'!B11),"",'Voting Age'!AA11/'Voting Age'!B11)</f>
        <v>9.8782068558374722E-2</v>
      </c>
      <c r="P11" s="36">
        <f>IF(ISERROR('Voting Age'!L11/'Voting Age'!B11),"",'Voting Age'!L11/'Voting Age'!B11)</f>
        <v>0.62145946431550714</v>
      </c>
      <c r="Q11" s="36">
        <f>IF(ISERROR('Voting Age'!S11/'Voting Age'!B11),"",'Voting Age'!S11/'Voting Age'!B11)</f>
        <v>0.20924293176247127</v>
      </c>
      <c r="R11" s="36">
        <f>IF(ISERROR('Voting Age'!Z11/'Voting Age'!B11),"",'Voting Age'!Z11/'Voting Age'!B11)</f>
        <v>0.20151695991991683</v>
      </c>
      <c r="S11" s="43"/>
      <c r="T11" s="43"/>
    </row>
    <row r="12" spans="1:108" ht="14.5" x14ac:dyDescent="0.35">
      <c r="A12" s="3">
        <v>10</v>
      </c>
      <c r="B12" s="7">
        <v>209845</v>
      </c>
      <c r="C12" s="12">
        <v>215784.82500000001</v>
      </c>
      <c r="D12" s="15">
        <f t="shared" si="0"/>
        <v>-2.7526611289742046E-2</v>
      </c>
      <c r="E12" s="17">
        <f t="shared" si="1"/>
        <v>-5939.8250000000116</v>
      </c>
      <c r="F12" s="20">
        <f>IF(ISERROR('Racial Demographics'!C12/'Racial Demographics'!B12),"",'Racial Demographics'!C12/'Racial Demographics'!B12)</f>
        <v>0.52155162143486855</v>
      </c>
      <c r="G12" s="20">
        <f>IF(ISERROR('Racial Demographics'!E12),"",'Racial Demographics'!E12)</f>
        <v>0.11998856298696657</v>
      </c>
      <c r="H12" s="20">
        <f>IF(ISERROR('Racial Demographics'!G12),"",'Racial Demographics'!G12)</f>
        <v>0.21547332554981058</v>
      </c>
      <c r="I12" s="20">
        <f>IF(ISERROR('Racial Demographics'!J12/B12),"",'Racial Demographics'!J12/B12)</f>
        <v>0.11045771879244204</v>
      </c>
      <c r="J12" s="20">
        <f>IF(ISERROR('Racial Demographics'!H12),"",'Racial Demographics'!H12)</f>
        <v>0.47844837856513139</v>
      </c>
      <c r="K12" s="20">
        <f>IF(ISERROR('Voting Age'!B12/B12),"",'Voting Age'!B12/B12)</f>
        <v>0.72929543234291982</v>
      </c>
      <c r="L12" s="20">
        <f>IF(ISERROR('Voting Age'!G12/'Voting Age'!B12),"",'Voting Age'!G12/'Voting Age'!B12)</f>
        <v>0.52327184573866792</v>
      </c>
      <c r="M12" s="20">
        <f>IF(ISERROR('Voting Age'!D12/'Voting Age'!B12),"",'Voting Age'!D12/'Voting Age'!B12)</f>
        <v>0.12004129666294212</v>
      </c>
      <c r="N12" s="20">
        <f>IF(ISERROR('Voting Age'!E12/'Voting Age'!B12),"",'Voting Age'!E12/'Voting Age'!B12)</f>
        <v>0.19584550343376525</v>
      </c>
      <c r="O12" s="20">
        <f>IF(ISERROR('Voting Age'!AA12/'Voting Age'!B12),"",'Voting Age'!AA12/'Voting Age'!B12)</f>
        <v>0.11445448545795517</v>
      </c>
      <c r="P12" s="20">
        <f>IF(ISERROR('Voting Age'!L12/'Voting Age'!B12),"",'Voting Age'!L12/'Voting Age'!B12)</f>
        <v>0.47672815426133208</v>
      </c>
      <c r="Q12" s="20">
        <f>IF(ISERROR('Voting Age'!S12/'Voting Age'!B12),"",'Voting Age'!S12/'Voting Age'!B12)</f>
        <v>0.13295957239657866</v>
      </c>
      <c r="R12" s="20">
        <f>IF(ISERROR('Voting Age'!Z12/'Voting Age'!B12),"",'Voting Age'!Z12/'Voting Age'!B12)</f>
        <v>0.12854239768947784</v>
      </c>
      <c r="S12" s="43"/>
      <c r="T12" s="43"/>
    </row>
    <row r="13" spans="1:108" ht="14.5" x14ac:dyDescent="0.35">
      <c r="A13" s="3">
        <v>11</v>
      </c>
      <c r="B13" s="6">
        <v>218697</v>
      </c>
      <c r="C13" s="11">
        <v>215784.82500000001</v>
      </c>
      <c r="D13" s="14">
        <f t="shared" si="0"/>
        <v>1.3495735856309582E-2</v>
      </c>
      <c r="E13" s="16">
        <f t="shared" si="1"/>
        <v>2912.1749999999884</v>
      </c>
      <c r="F13" s="21">
        <f>IF(ISERROR('Racial Demographics'!C13/'Racial Demographics'!B13),"",'Racial Demographics'!C13/'Racial Demographics'!B13)</f>
        <v>0.45417632614987857</v>
      </c>
      <c r="G13" s="21">
        <f>IF(ISERROR('Racial Demographics'!E13),"",'Racial Demographics'!E13)</f>
        <v>7.8784802717915658E-2</v>
      </c>
      <c r="H13" s="21">
        <f>IF(ISERROR('Racial Demographics'!G13),"",'Racial Demographics'!G13)</f>
        <v>0.16858484569975812</v>
      </c>
      <c r="I13" s="21">
        <f>IF(ISERROR('Racial Demographics'!J13/B13),"",'Racial Demographics'!J13/B13)</f>
        <v>0.26602559705894457</v>
      </c>
      <c r="J13" s="21">
        <f>IF(ISERROR('Racial Demographics'!H13),"",'Racial Demographics'!H13)</f>
        <v>0.54582367385012143</v>
      </c>
      <c r="K13" s="32">
        <f>IF(ISERROR('Voting Age'!B13/B13),"",'Voting Age'!B13/B13)</f>
        <v>0.72578499019190934</v>
      </c>
      <c r="L13" s="36">
        <f>IF(ISERROR('Voting Age'!G13/'Voting Age'!B13),"",'Voting Age'!G13/'Voting Age'!B13)</f>
        <v>0.46106837526066768</v>
      </c>
      <c r="M13" s="36">
        <f>IF(ISERROR('Voting Age'!D13/'Voting Age'!B13),"",'Voting Age'!D13/'Voting Age'!B13)</f>
        <v>8.0232096618722715E-2</v>
      </c>
      <c r="N13" s="36">
        <f>IF(ISERROR('Voting Age'!E13/'Voting Age'!B13),"",'Voting Age'!E13/'Voting Age'!B13)</f>
        <v>0.1583977521152671</v>
      </c>
      <c r="O13" s="36">
        <f>IF(ISERROR('Voting Age'!AA13/'Voting Age'!B13),"",'Voting Age'!AA13/'Voting Age'!B13)</f>
        <v>0.2580531352573916</v>
      </c>
      <c r="P13" s="36">
        <f>IF(ISERROR('Voting Age'!L13/'Voting Age'!B13),"",'Voting Age'!L13/'Voting Age'!B13)</f>
        <v>0.53893162473933232</v>
      </c>
      <c r="Q13" s="36">
        <f>IF(ISERROR('Voting Age'!S13/'Voting Age'!B13),"",'Voting Age'!S13/'Voting Age'!B13)</f>
        <v>8.9531081668525206E-2</v>
      </c>
      <c r="R13" s="36">
        <f>IF(ISERROR('Voting Age'!Z13/'Voting Age'!B13),"",'Voting Age'!Z13/'Voting Age'!B13)</f>
        <v>8.628651710169033E-2</v>
      </c>
      <c r="S13" s="43"/>
      <c r="T13" s="43"/>
    </row>
    <row r="14" spans="1:108" ht="14.5" x14ac:dyDescent="0.35">
      <c r="A14" s="3">
        <v>12</v>
      </c>
      <c r="B14" s="7">
        <v>217239</v>
      </c>
      <c r="C14" s="12">
        <v>215784.82500000001</v>
      </c>
      <c r="D14" s="15">
        <f t="shared" si="0"/>
        <v>6.7390049323440065E-3</v>
      </c>
      <c r="E14" s="17">
        <f t="shared" si="1"/>
        <v>1454.1749999999884</v>
      </c>
      <c r="F14" s="20">
        <f>IF(ISERROR('Racial Demographics'!C14/'Racial Demographics'!B14),"",'Racial Demographics'!C14/'Racial Demographics'!B14)</f>
        <v>0.64043749050584842</v>
      </c>
      <c r="G14" s="20">
        <f>IF(ISERROR('Racial Demographics'!E14),"",'Racial Demographics'!E14)</f>
        <v>6.405847937064707E-2</v>
      </c>
      <c r="H14" s="20">
        <f>IF(ISERROR('Racial Demographics'!G14),"",'Racial Demographics'!G14)</f>
        <v>0.10938183291213824</v>
      </c>
      <c r="I14" s="20">
        <f>IF(ISERROR('Racial Demographics'!J14/B14),"",'Racial Demographics'!J14/B14)</f>
        <v>0.14643779431869969</v>
      </c>
      <c r="J14" s="20">
        <f>IF(ISERROR('Racial Demographics'!H14),"",'Racial Demographics'!H14)</f>
        <v>0.35956250949415158</v>
      </c>
      <c r="K14" s="20">
        <f>IF(ISERROR('Voting Age'!B14/B14),"",'Voting Age'!B14/B14)</f>
        <v>0.71790976758316882</v>
      </c>
      <c r="L14" s="20">
        <f>IF(ISERROR('Voting Age'!G14/'Voting Age'!B14),"",'Voting Age'!G14/'Voting Age'!B14)</f>
        <v>0.65096372100180822</v>
      </c>
      <c r="M14" s="20">
        <f>IF(ISERROR('Voting Age'!D14/'Voting Age'!B14),"",'Voting Age'!D14/'Voting Age'!B14)</f>
        <v>6.5100860488080128E-2</v>
      </c>
      <c r="N14" s="20">
        <f>IF(ISERROR('Voting Age'!E14/'Voting Age'!B14),"",'Voting Age'!E14/'Voting Age'!B14)</f>
        <v>9.809051154798086E-2</v>
      </c>
      <c r="O14" s="20">
        <f>IF(ISERROR('Voting Age'!AA14/'Voting Age'!B14),"",'Voting Age'!AA14/'Voting Age'!B14)</f>
        <v>0.14216648071916799</v>
      </c>
      <c r="P14" s="20">
        <f>IF(ISERROR('Voting Age'!L14/'Voting Age'!B14),"",'Voting Age'!L14/'Voting Age'!B14)</f>
        <v>0.34903627899819184</v>
      </c>
      <c r="Q14" s="20">
        <f>IF(ISERROR('Voting Age'!S14/'Voting Age'!B14),"",'Voting Age'!S14/'Voting Age'!B14)</f>
        <v>7.4346939560650943E-2</v>
      </c>
      <c r="R14" s="20">
        <f>IF(ISERROR('Voting Age'!Z14/'Voting Age'!B14),"",'Voting Age'!Z14/'Voting Age'!B14)</f>
        <v>7.1827030354326166E-2</v>
      </c>
      <c r="S14" s="43"/>
      <c r="T14" s="43"/>
    </row>
    <row r="15" spans="1:108" ht="14.5" x14ac:dyDescent="0.35">
      <c r="A15" s="3">
        <v>13</v>
      </c>
      <c r="B15" s="6">
        <v>207781</v>
      </c>
      <c r="C15" s="11">
        <v>215784.82500000001</v>
      </c>
      <c r="D15" s="14">
        <f t="shared" si="0"/>
        <v>-3.7091695396096601E-2</v>
      </c>
      <c r="E15" s="16">
        <f t="shared" si="1"/>
        <v>-8003.8250000000116</v>
      </c>
      <c r="F15" s="21">
        <f>IF(ISERROR('Racial Demographics'!C15/'Racial Demographics'!B15),"",'Racial Demographics'!C15/'Racial Demographics'!B15)</f>
        <v>0.7790077052281007</v>
      </c>
      <c r="G15" s="21">
        <f>IF(ISERROR('Racial Demographics'!E15),"",'Racial Demographics'!E15)</f>
        <v>7.7600935600463952E-2</v>
      </c>
      <c r="H15" s="21">
        <f>IF(ISERROR('Racial Demographics'!G15),"",'Racial Demographics'!G15)</f>
        <v>9.5172320857056222E-2</v>
      </c>
      <c r="I15" s="21">
        <f>IF(ISERROR('Racial Demographics'!J15/B15),"",'Racial Demographics'!J15/B15)</f>
        <v>1.4856988848836034E-2</v>
      </c>
      <c r="J15" s="21">
        <f>IF(ISERROR('Racial Demographics'!H15),"",'Racial Demographics'!H15)</f>
        <v>0.22099229477189927</v>
      </c>
      <c r="K15" s="32">
        <f>IF(ISERROR('Voting Age'!B15/B15),"",'Voting Age'!B15/B15)</f>
        <v>0.77341527858658876</v>
      </c>
      <c r="L15" s="36">
        <f>IF(ISERROR('Voting Age'!G15/'Voting Age'!B15),"",'Voting Age'!G15/'Voting Age'!B15)</f>
        <v>0.78656013341547348</v>
      </c>
      <c r="M15" s="36">
        <f>IF(ISERROR('Voting Age'!D15/'Voting Age'!B15),"",'Voting Age'!D15/'Voting Age'!B15)</f>
        <v>7.9520351460165145E-2</v>
      </c>
      <c r="N15" s="36">
        <f>IF(ISERROR('Voting Age'!E15/'Voting Age'!B15),"",'Voting Age'!E15/'Voting Age'!B15)</f>
        <v>7.7659753206265045E-2</v>
      </c>
      <c r="O15" s="36">
        <f>IF(ISERROR('Voting Age'!AA15/'Voting Age'!B15),"",'Voting Age'!AA15/'Voting Age'!B15)</f>
        <v>1.5457277801631602E-2</v>
      </c>
      <c r="P15" s="36">
        <f>IF(ISERROR('Voting Age'!L15/'Voting Age'!B15),"",'Voting Age'!L15/'Voting Age'!B15)</f>
        <v>0.21343986658452654</v>
      </c>
      <c r="Q15" s="36">
        <f>IF(ISERROR('Voting Age'!S15/'Voting Age'!B15),"",'Voting Age'!S15/'Voting Age'!B15)</f>
        <v>8.8586878737531197E-2</v>
      </c>
      <c r="R15" s="36">
        <f>IF(ISERROR('Voting Age'!Z15/'Voting Age'!B15),"",'Voting Age'!Z15/'Voting Age'!B15)</f>
        <v>8.6912962582684619E-2</v>
      </c>
      <c r="S15" s="43"/>
      <c r="T15" s="43"/>
    </row>
    <row r="16" spans="1:108" ht="14.5" x14ac:dyDescent="0.35">
      <c r="A16" s="3">
        <v>14</v>
      </c>
      <c r="B16" s="7">
        <v>211567</v>
      </c>
      <c r="C16" s="12">
        <v>215784.82500000001</v>
      </c>
      <c r="D16" s="15">
        <f t="shared" si="0"/>
        <v>-1.9546439375428794E-2</v>
      </c>
      <c r="E16" s="17">
        <f t="shared" si="1"/>
        <v>-4217.8250000000116</v>
      </c>
      <c r="F16" s="20">
        <f>IF(ISERROR('Racial Demographics'!C16/'Racial Demographics'!B16),"",'Racial Demographics'!C16/'Racial Demographics'!B16)</f>
        <v>0.59206776104023784</v>
      </c>
      <c r="G16" s="20">
        <f>IF(ISERROR('Racial Demographics'!E16),"",'Racial Demographics'!E16)</f>
        <v>0.19151379941106128</v>
      </c>
      <c r="H16" s="20">
        <f>IF(ISERROR('Racial Demographics'!G16),"",'Racial Demographics'!G16)</f>
        <v>0.13565442625740309</v>
      </c>
      <c r="I16" s="20">
        <f>IF(ISERROR('Racial Demographics'!J16/B16),"",'Racial Demographics'!J16/B16)</f>
        <v>3.7822533759990923E-2</v>
      </c>
      <c r="J16" s="20">
        <f>IF(ISERROR('Racial Demographics'!H16),"",'Racial Demographics'!H16)</f>
        <v>0.40793223895976216</v>
      </c>
      <c r="K16" s="20">
        <f>IF(ISERROR('Voting Age'!B16/B16),"",'Voting Age'!B16/B16)</f>
        <v>0.74329644982440546</v>
      </c>
      <c r="L16" s="20">
        <f>IF(ISERROR('Voting Age'!G16/'Voting Age'!B16),"",'Voting Age'!G16/'Voting Age'!B16)</f>
        <v>0.60101617098125992</v>
      </c>
      <c r="M16" s="20">
        <f>IF(ISERROR('Voting Age'!D16/'Voting Age'!B16),"",'Voting Age'!D16/'Voting Age'!B16)</f>
        <v>0.18932702518806793</v>
      </c>
      <c r="N16" s="20">
        <f>IF(ISERROR('Voting Age'!E16/'Voting Age'!B16),"",'Voting Age'!E16/'Voting Age'!B16)</f>
        <v>0.11607114468672301</v>
      </c>
      <c r="O16" s="20">
        <f>IF(ISERROR('Voting Age'!AA16/'Voting Age'!B16),"",'Voting Age'!AA16/'Voting Age'!B16)</f>
        <v>3.7263841991135527E-2</v>
      </c>
      <c r="P16" s="20">
        <f>IF(ISERROR('Voting Age'!L16/'Voting Age'!B16),"",'Voting Age'!L16/'Voting Age'!B16)</f>
        <v>0.39898382901874002</v>
      </c>
      <c r="Q16" s="20">
        <f>IF(ISERROR('Voting Age'!S16/'Voting Age'!B16),"",'Voting Age'!S16/'Voting Age'!B16)</f>
        <v>0.20655360333721234</v>
      </c>
      <c r="R16" s="20">
        <f>IF(ISERROR('Voting Age'!Z16/'Voting Age'!B16),"",'Voting Age'!Z16/'Voting Age'!B16)</f>
        <v>0.20031540726326968</v>
      </c>
      <c r="S16" s="43"/>
      <c r="T16" s="43"/>
    </row>
    <row r="17" spans="1:20" ht="14.5" x14ac:dyDescent="0.35">
      <c r="A17" s="3">
        <v>15</v>
      </c>
      <c r="B17" s="6">
        <v>214632</v>
      </c>
      <c r="C17" s="11">
        <v>215784.82500000001</v>
      </c>
      <c r="D17" s="14">
        <f t="shared" si="0"/>
        <v>-5.3424748473392958E-3</v>
      </c>
      <c r="E17" s="16">
        <f t="shared" si="1"/>
        <v>-1152.8250000000116</v>
      </c>
      <c r="F17" s="21">
        <f>IF(ISERROR('Racial Demographics'!C17/'Racial Demographics'!B17),"",'Racial Demographics'!C17/'Racial Demographics'!B17)</f>
        <v>0.6844738901934474</v>
      </c>
      <c r="G17" s="21">
        <f>IF(ISERROR('Racial Demographics'!E17),"",'Racial Demographics'!E17)</f>
        <v>0.15233050057773306</v>
      </c>
      <c r="H17" s="21">
        <f>IF(ISERROR('Racial Demographics'!G17),"",'Racial Demographics'!G17)</f>
        <v>9.4054008721905405E-2</v>
      </c>
      <c r="I17" s="21">
        <f>IF(ISERROR('Racial Demographics'!J17/B17),"",'Racial Demographics'!J17/B17)</f>
        <v>2.1241007864624101E-2</v>
      </c>
      <c r="J17" s="21">
        <f>IF(ISERROR('Racial Demographics'!H17),"",'Racial Demographics'!H17)</f>
        <v>0.3155261098065526</v>
      </c>
      <c r="K17" s="32">
        <f>IF(ISERROR('Voting Age'!B17/B17),"",'Voting Age'!B17/B17)</f>
        <v>0.76313410861381337</v>
      </c>
      <c r="L17" s="36">
        <f>IF(ISERROR('Voting Age'!G17/'Voting Age'!B17),"",'Voting Age'!G17/'Voting Age'!B17)</f>
        <v>0.6997857051278138</v>
      </c>
      <c r="M17" s="36">
        <f>IF(ISERROR('Voting Age'!D17/'Voting Age'!B17),"",'Voting Age'!D17/'Voting Age'!B17)</f>
        <v>0.15364514967062085</v>
      </c>
      <c r="N17" s="36">
        <f>IF(ISERROR('Voting Age'!E17/'Voting Age'!B17),"",'Voting Age'!E17/'Voting Age'!B17)</f>
        <v>7.7774996489471462E-2</v>
      </c>
      <c r="O17" s="36">
        <f>IF(ISERROR('Voting Age'!AA17/'Voting Age'!B17),"",'Voting Age'!AA17/'Voting Age'!B17)</f>
        <v>2.1350118747443421E-2</v>
      </c>
      <c r="P17" s="36">
        <f>IF(ISERROR('Voting Age'!L17/'Voting Age'!B17),"",'Voting Age'!L17/'Voting Age'!B17)</f>
        <v>0.30021429487218626</v>
      </c>
      <c r="Q17" s="36">
        <f>IF(ISERROR('Voting Age'!S17/'Voting Age'!B17),"",'Voting Age'!S17/'Voting Age'!B17)</f>
        <v>0.16793147448303652</v>
      </c>
      <c r="R17" s="36">
        <f>IF(ISERROR('Voting Age'!Z17/'Voting Age'!B17),"",'Voting Age'!Z17/'Voting Age'!B17)</f>
        <v>0.16397526145805988</v>
      </c>
      <c r="S17" s="43"/>
      <c r="T17" s="43"/>
    </row>
    <row r="18" spans="1:20" ht="14.5" x14ac:dyDescent="0.35">
      <c r="A18" s="3">
        <v>16</v>
      </c>
      <c r="B18" s="7">
        <v>211577</v>
      </c>
      <c r="C18" s="12">
        <v>215784.82500000001</v>
      </c>
      <c r="D18" s="15">
        <f t="shared" si="0"/>
        <v>-1.9500096913673198E-2</v>
      </c>
      <c r="E18" s="17">
        <f t="shared" si="1"/>
        <v>-4207.8250000000116</v>
      </c>
      <c r="F18" s="20">
        <f>IF(ISERROR('Racial Demographics'!C18/'Racial Demographics'!B18),"",'Racial Demographics'!C18/'Racial Demographics'!B18)</f>
        <v>0.73326968432296513</v>
      </c>
      <c r="G18" s="20">
        <f>IF(ISERROR('Racial Demographics'!E18),"",'Racial Demographics'!E18)</f>
        <v>0.17765163510211412</v>
      </c>
      <c r="H18" s="20">
        <f>IF(ISERROR('Racial Demographics'!G18),"",'Racial Demographics'!G18)</f>
        <v>3.7877463051276837E-2</v>
      </c>
      <c r="I18" s="20">
        <f>IF(ISERROR('Racial Demographics'!J18/B18),"",'Racial Demographics'!J18/B18)</f>
        <v>1.0019992721326042E-2</v>
      </c>
      <c r="J18" s="20">
        <f>IF(ISERROR('Racial Demographics'!H18),"",'Racial Demographics'!H18)</f>
        <v>0.26673031567703481</v>
      </c>
      <c r="K18" s="20">
        <f>IF(ISERROR('Voting Age'!B18/B18),"",'Voting Age'!B18/B18)</f>
        <v>0.80468576452071827</v>
      </c>
      <c r="L18" s="20">
        <f>IF(ISERROR('Voting Age'!G18/'Voting Age'!B18),"",'Voting Age'!G18/'Voting Age'!B18)</f>
        <v>0.74071528842369883</v>
      </c>
      <c r="M18" s="20">
        <f>IF(ISERROR('Voting Age'!D18/'Voting Age'!B18),"",'Voting Age'!D18/'Voting Age'!B18)</f>
        <v>0.17812314614133085</v>
      </c>
      <c r="N18" s="20">
        <f>IF(ISERROR('Voting Age'!E18/'Voting Age'!B18),"",'Voting Age'!E18/'Voting Age'!B18)</f>
        <v>3.0877576312899037E-2</v>
      </c>
      <c r="O18" s="20">
        <f>IF(ISERROR('Voting Age'!AA18/'Voting Age'!B18),"",'Voting Age'!AA18/'Voting Age'!B18)</f>
        <v>9.8148050254621057E-3</v>
      </c>
      <c r="P18" s="20">
        <f>IF(ISERROR('Voting Age'!L18/'Voting Age'!B18),"",'Voting Age'!L18/'Voting Age'!B18)</f>
        <v>0.25928471157630117</v>
      </c>
      <c r="Q18" s="20">
        <f>IF(ISERROR('Voting Age'!S18/'Voting Age'!B18),"",'Voting Age'!S18/'Voting Age'!B18)</f>
        <v>0.18675148161853242</v>
      </c>
      <c r="R18" s="20">
        <f>IF(ISERROR('Voting Age'!Z18/'Voting Age'!B18),"",'Voting Age'!Z18/'Voting Age'!B18)</f>
        <v>0.18527133148901928</v>
      </c>
      <c r="S18" s="43"/>
      <c r="T18" s="43"/>
    </row>
    <row r="19" spans="1:20" ht="14.5" x14ac:dyDescent="0.35">
      <c r="A19" s="3">
        <v>17</v>
      </c>
      <c r="B19" s="6">
        <v>215305</v>
      </c>
      <c r="C19" s="11">
        <v>215784.82500000001</v>
      </c>
      <c r="D19" s="14">
        <f t="shared" si="0"/>
        <v>-2.2236271711878332E-3</v>
      </c>
      <c r="E19" s="16">
        <f t="shared" si="1"/>
        <v>-479.82500000001164</v>
      </c>
      <c r="F19" s="21">
        <f>IF(ISERROR('Racial Demographics'!C19/'Racial Demographics'!B19),"",'Racial Demographics'!C19/'Racial Demographics'!B19)</f>
        <v>0.72914237941524818</v>
      </c>
      <c r="G19" s="21">
        <f>IF(ISERROR('Racial Demographics'!E19),"",'Racial Demographics'!E19)</f>
        <v>0.12786512157172383</v>
      </c>
      <c r="H19" s="21">
        <f>IF(ISERROR('Racial Demographics'!G19),"",'Racial Demographics'!G19)</f>
        <v>6.2344116485915327E-2</v>
      </c>
      <c r="I19" s="21">
        <f>IF(ISERROR('Racial Demographics'!J19/B19),"",'Racial Demographics'!J19/B19)</f>
        <v>3.5521701771904973E-2</v>
      </c>
      <c r="J19" s="21">
        <f>IF(ISERROR('Racial Demographics'!H19),"",'Racial Demographics'!H19)</f>
        <v>0.27085762058475188</v>
      </c>
      <c r="K19" s="32">
        <f>IF(ISERROR('Voting Age'!B19/B19),"",'Voting Age'!B19/B19)</f>
        <v>0.79155151993683381</v>
      </c>
      <c r="L19" s="36">
        <f>IF(ISERROR('Voting Age'!G19/'Voting Age'!B19),"",'Voting Age'!G19/'Voting Age'!B19)</f>
        <v>0.74012028751650283</v>
      </c>
      <c r="M19" s="36">
        <f>IF(ISERROR('Voting Age'!D19/'Voting Age'!B19),"",'Voting Age'!D19/'Voting Age'!B19)</f>
        <v>0.13112512835558163</v>
      </c>
      <c r="N19" s="36">
        <f>IF(ISERROR('Voting Age'!E19/'Voting Age'!B19),"",'Voting Age'!E19/'Voting Age'!B19)</f>
        <v>4.9446970808273434E-2</v>
      </c>
      <c r="O19" s="36">
        <f>IF(ISERROR('Voting Age'!AA19/'Voting Age'!B19),"",'Voting Age'!AA19/'Voting Age'!B19)</f>
        <v>3.5552295731260085E-2</v>
      </c>
      <c r="P19" s="36">
        <f>IF(ISERROR('Voting Age'!L19/'Voting Age'!B19),"",'Voting Age'!L19/'Voting Age'!B19)</f>
        <v>0.25987971248349712</v>
      </c>
      <c r="Q19" s="36">
        <f>IF(ISERROR('Voting Age'!S19/'Voting Age'!B19),"",'Voting Age'!S19/'Voting Age'!B19)</f>
        <v>0.14084788029925188</v>
      </c>
      <c r="R19" s="36">
        <f>IF(ISERROR('Voting Age'!Z19/'Voting Age'!B19),"",'Voting Age'!Z19/'Voting Age'!B19)</f>
        <v>0.13775561097256858</v>
      </c>
      <c r="S19" s="43"/>
      <c r="T19" s="43"/>
    </row>
    <row r="20" spans="1:20" ht="14.5" x14ac:dyDescent="0.35">
      <c r="A20" s="3">
        <v>18</v>
      </c>
      <c r="B20" s="7">
        <v>222435</v>
      </c>
      <c r="C20" s="12">
        <v>215784.82500000001</v>
      </c>
      <c r="D20" s="15">
        <f t="shared" si="0"/>
        <v>3.0818548060550541E-2</v>
      </c>
      <c r="E20" s="17">
        <f t="shared" si="1"/>
        <v>6650.1749999999884</v>
      </c>
      <c r="F20" s="20">
        <f>IF(ISERROR('Racial Demographics'!C20/'Racial Demographics'!B20),"",'Racial Demographics'!C20/'Racial Demographics'!B20)</f>
        <v>0.48950030345943757</v>
      </c>
      <c r="G20" s="20">
        <f>IF(ISERROR('Racial Demographics'!E20),"",'Racial Demographics'!E20)</f>
        <v>0.32004855351001416</v>
      </c>
      <c r="H20" s="20">
        <f>IF(ISERROR('Racial Demographics'!G20),"",'Racial Demographics'!G20)</f>
        <v>0.11201025018544744</v>
      </c>
      <c r="I20" s="20">
        <f>IF(ISERROR('Racial Demographics'!J20/B20),"",'Racial Demographics'!J20/B20)</f>
        <v>4.0258952053408861E-2</v>
      </c>
      <c r="J20" s="20">
        <f>IF(ISERROR('Racial Demographics'!H20),"",'Racial Demographics'!H20)</f>
        <v>0.51049969654056238</v>
      </c>
      <c r="K20" s="20">
        <f>IF(ISERROR('Voting Age'!B20/B20),"",'Voting Age'!B20/B20)</f>
        <v>0.79128734236968101</v>
      </c>
      <c r="L20" s="20">
        <f>IF(ISERROR('Voting Age'!G20/'Voting Age'!B20),"",'Voting Age'!G20/'Voting Age'!B20)</f>
        <v>0.49442645304244076</v>
      </c>
      <c r="M20" s="20">
        <f>IF(ISERROR('Voting Age'!D20/'Voting Age'!B20),"",'Voting Age'!D20/'Voting Age'!B20)</f>
        <v>0.30962445315607068</v>
      </c>
      <c r="N20" s="20">
        <f>IF(ISERROR('Voting Age'!E20/'Voting Age'!B20),"",'Voting Age'!E20/'Voting Age'!B20)</f>
        <v>0.10280097721720356</v>
      </c>
      <c r="O20" s="20">
        <f>IF(ISERROR('Voting Age'!AA20/'Voting Age'!B20),"",'Voting Age'!AA20/'Voting Age'!B20)</f>
        <v>4.2151014146923467E-2</v>
      </c>
      <c r="P20" s="20">
        <f>IF(ISERROR('Voting Age'!L20/'Voting Age'!B20),"",'Voting Age'!L20/'Voting Age'!B20)</f>
        <v>0.50557354695755918</v>
      </c>
      <c r="Q20" s="20">
        <f>IF(ISERROR('Voting Age'!S20/'Voting Age'!B20),"",'Voting Age'!S20/'Voting Age'!B20)</f>
        <v>0.33218567126867793</v>
      </c>
      <c r="R20" s="20">
        <f>IF(ISERROR('Voting Age'!Z20/'Voting Age'!B20),"",'Voting Age'!Z20/'Voting Age'!B20)</f>
        <v>0.32010681211294811</v>
      </c>
      <c r="S20" s="43"/>
      <c r="T20" s="43"/>
    </row>
    <row r="21" spans="1:20" ht="14.5" x14ac:dyDescent="0.35">
      <c r="A21" s="3">
        <v>19</v>
      </c>
      <c r="B21" s="6">
        <v>213787</v>
      </c>
      <c r="C21" s="11">
        <v>215784.82500000001</v>
      </c>
      <c r="D21" s="14">
        <f t="shared" si="0"/>
        <v>-9.2584128656869706E-3</v>
      </c>
      <c r="E21" s="16">
        <f t="shared" si="1"/>
        <v>-1997.8250000000116</v>
      </c>
      <c r="F21" s="21">
        <f>IF(ISERROR('Racial Demographics'!C21/'Racial Demographics'!B21),"",'Racial Demographics'!C21/'Racial Demographics'!B21)</f>
        <v>0.36105563013653774</v>
      </c>
      <c r="G21" s="21">
        <f>IF(ISERROR('Racial Demographics'!E21),"",'Racial Demographics'!E21)</f>
        <v>0.49282229508810171</v>
      </c>
      <c r="H21" s="21">
        <f>IF(ISERROR('Racial Demographics'!G21),"",'Racial Demographics'!G21)</f>
        <v>7.2834176072445939E-2</v>
      </c>
      <c r="I21" s="21">
        <f>IF(ISERROR('Racial Demographics'!J21/B21),"",'Racial Demographics'!J21/B21)</f>
        <v>2.4655381290723945E-2</v>
      </c>
      <c r="J21" s="21">
        <f>IF(ISERROR('Racial Demographics'!H21),"",'Racial Demographics'!H21)</f>
        <v>0.63894436986346226</v>
      </c>
      <c r="K21" s="32">
        <f>IF(ISERROR('Voting Age'!B21/B21),"",'Voting Age'!B21/B21)</f>
        <v>0.78465014243148556</v>
      </c>
      <c r="L21" s="36">
        <f>IF(ISERROR('Voting Age'!G21/'Voting Age'!B21),"",'Voting Age'!G21/'Voting Age'!B21)</f>
        <v>0.37868111691346545</v>
      </c>
      <c r="M21" s="36">
        <f>IF(ISERROR('Voting Age'!D21/'Voting Age'!B21),"",'Voting Age'!D21/'Voting Age'!B21)</f>
        <v>0.4851801511791497</v>
      </c>
      <c r="N21" s="36">
        <f>IF(ISERROR('Voting Age'!E21/'Voting Age'!B21),"",'Voting Age'!E21/'Voting Age'!B21)</f>
        <v>6.2677349357369391E-2</v>
      </c>
      <c r="O21" s="36">
        <f>IF(ISERROR('Voting Age'!AA21/'Voting Age'!B21),"",'Voting Age'!AA21/'Voting Age'!B21)</f>
        <v>2.5860218899778239E-2</v>
      </c>
      <c r="P21" s="36">
        <f>IF(ISERROR('Voting Age'!L21/'Voting Age'!B21),"",'Voting Age'!L21/'Voting Age'!B21)</f>
        <v>0.6213188830865346</v>
      </c>
      <c r="Q21" s="36">
        <f>IF(ISERROR('Voting Age'!S21/'Voting Age'!B21),"",'Voting Age'!S21/'Voting Age'!B21)</f>
        <v>0.50937716097956454</v>
      </c>
      <c r="R21" s="36">
        <f>IF(ISERROR('Voting Age'!Z21/'Voting Age'!B21),"",'Voting Age'!Z21/'Voting Age'!B21)</f>
        <v>0.49899849774661992</v>
      </c>
      <c r="S21" s="43"/>
      <c r="T21" s="43"/>
    </row>
    <row r="22" spans="1:20" ht="14.5" x14ac:dyDescent="0.35">
      <c r="A22" s="3">
        <v>20</v>
      </c>
      <c r="B22" s="7">
        <v>215298</v>
      </c>
      <c r="C22" s="12">
        <v>215784.82500000001</v>
      </c>
      <c r="D22" s="15">
        <f t="shared" si="0"/>
        <v>-2.2560668944167487E-3</v>
      </c>
      <c r="E22" s="17">
        <f t="shared" si="1"/>
        <v>-486.82500000001164</v>
      </c>
      <c r="F22" s="20">
        <f>IF(ISERROR('Racial Demographics'!C22/'Racial Demographics'!B22),"",'Racial Demographics'!C22/'Racial Demographics'!B22)</f>
        <v>0.3386933459669853</v>
      </c>
      <c r="G22" s="20">
        <f>IF(ISERROR('Racial Demographics'!E22),"",'Racial Demographics'!E22)</f>
        <v>0.49758474300736655</v>
      </c>
      <c r="H22" s="20">
        <f>IF(ISERROR('Racial Demographics'!G22),"",'Racial Demographics'!G22)</f>
        <v>8.2978011871917071E-2</v>
      </c>
      <c r="I22" s="20">
        <f>IF(ISERROR('Racial Demographics'!J22/B22),"",'Racial Demographics'!J22/B22)</f>
        <v>3.6767642987858687E-2</v>
      </c>
      <c r="J22" s="20">
        <f>IF(ISERROR('Racial Demographics'!H22),"",'Racial Demographics'!H22)</f>
        <v>0.6613066540330147</v>
      </c>
      <c r="K22" s="20">
        <f>IF(ISERROR('Voting Age'!B22/B22),"",'Voting Age'!B22/B22)</f>
        <v>0.77974249644678539</v>
      </c>
      <c r="L22" s="20">
        <f>IF(ISERROR('Voting Age'!G22/'Voting Age'!B22),"",'Voting Age'!G22/'Voting Age'!B22)</f>
        <v>0.35843504470534976</v>
      </c>
      <c r="M22" s="20">
        <f>IF(ISERROR('Voting Age'!D22/'Voting Age'!B22),"",'Voting Age'!D22/'Voting Age'!B22)</f>
        <v>0.48447375161576628</v>
      </c>
      <c r="N22" s="20">
        <f>IF(ISERROR('Voting Age'!E22/'Voting Age'!B22),"",'Voting Age'!E22/'Voting Age'!B22)</f>
        <v>7.3506197990195199E-2</v>
      </c>
      <c r="O22" s="20">
        <f>IF(ISERROR('Voting Age'!AA22/'Voting Age'!B22),"",'Voting Age'!AA22/'Voting Age'!B22)</f>
        <v>3.9993566718490324E-2</v>
      </c>
      <c r="P22" s="20">
        <f>IF(ISERROR('Voting Age'!L22/'Voting Age'!B22),"",'Voting Age'!L22/'Voting Age'!B22)</f>
        <v>0.6415649552946503</v>
      </c>
      <c r="Q22" s="20">
        <f>IF(ISERROR('Voting Age'!S22/'Voting Age'!B22),"",'Voting Age'!S22/'Voting Age'!B22)</f>
        <v>0.50575719127694685</v>
      </c>
      <c r="R22" s="20">
        <f>IF(ISERROR('Voting Age'!Z22/'Voting Age'!B22),"",'Voting Age'!Z22/'Voting Age'!B22)</f>
        <v>0.49516014701239597</v>
      </c>
      <c r="S22" s="43"/>
      <c r="T22" s="43"/>
    </row>
    <row r="23" spans="1:20" ht="14.5" x14ac:dyDescent="0.35">
      <c r="A23" s="3">
        <v>21</v>
      </c>
      <c r="B23" s="6">
        <v>218726</v>
      </c>
      <c r="C23" s="11">
        <v>215784.82500000001</v>
      </c>
      <c r="D23" s="14">
        <f t="shared" si="0"/>
        <v>1.3630128995400803E-2</v>
      </c>
      <c r="E23" s="16">
        <f t="shared" si="1"/>
        <v>2941.1749999999884</v>
      </c>
      <c r="F23" s="21">
        <f>IF(ISERROR('Racial Demographics'!C23/'Racial Demographics'!B23),"",'Racial Demographics'!C23/'Racial Demographics'!B23)</f>
        <v>0.6214533251648181</v>
      </c>
      <c r="G23" s="21">
        <f>IF(ISERROR('Racial Demographics'!E23),"",'Racial Demographics'!E23)</f>
        <v>0.19014657608149008</v>
      </c>
      <c r="H23" s="21">
        <f>IF(ISERROR('Racial Demographics'!G23),"",'Racial Demographics'!G23)</f>
        <v>9.1040845624205627E-2</v>
      </c>
      <c r="I23" s="21">
        <f>IF(ISERROR('Racial Demographics'!J23/B23),"",'Racial Demographics'!J23/B23)</f>
        <v>5.1781681190164866E-2</v>
      </c>
      <c r="J23" s="21">
        <f>IF(ISERROR('Racial Demographics'!H23),"",'Racial Demographics'!H23)</f>
        <v>0.3785466748351819</v>
      </c>
      <c r="K23" s="32">
        <f>IF(ISERROR('Voting Age'!B23/B23),"",'Voting Age'!B23/B23)</f>
        <v>0.79030842240977295</v>
      </c>
      <c r="L23" s="36">
        <f>IF(ISERROR('Voting Age'!G23/'Voting Age'!B23),"",'Voting Age'!G23/'Voting Age'!B23)</f>
        <v>0.63560317249119236</v>
      </c>
      <c r="M23" s="36">
        <f>IF(ISERROR('Voting Age'!D23/'Voting Age'!B23),"",'Voting Age'!D23/'Voting Age'!B23)</f>
        <v>0.18680326967910632</v>
      </c>
      <c r="N23" s="36">
        <f>IF(ISERROR('Voting Age'!E23/'Voting Age'!B23),"",'Voting Age'!E23/'Voting Age'!B23)</f>
        <v>7.6107392644957514E-2</v>
      </c>
      <c r="O23" s="36">
        <f>IF(ISERROR('Voting Age'!AA23/'Voting Age'!B23),"",'Voting Age'!AA23/'Voting Age'!B23)</f>
        <v>5.3661612509472927E-2</v>
      </c>
      <c r="P23" s="36">
        <f>IF(ISERROR('Voting Age'!L23/'Voting Age'!B23),"",'Voting Age'!L23/'Voting Age'!B23)</f>
        <v>0.36439682750880764</v>
      </c>
      <c r="Q23" s="36">
        <f>IF(ISERROR('Voting Age'!S23/'Voting Age'!B23),"",'Voting Age'!S23/'Voting Age'!B23)</f>
        <v>0.20149137168013606</v>
      </c>
      <c r="R23" s="36">
        <f>IF(ISERROR('Voting Age'!Z23/'Voting Age'!B23),"",'Voting Age'!Z23/'Voting Age'!B23)</f>
        <v>0.1952377922145539</v>
      </c>
      <c r="S23" s="43"/>
      <c r="T23" s="43"/>
    </row>
    <row r="24" spans="1:20" ht="14.5" x14ac:dyDescent="0.35">
      <c r="A24" s="3">
        <v>22</v>
      </c>
      <c r="B24" s="7">
        <v>219536</v>
      </c>
      <c r="C24" s="12">
        <v>215784.82500000001</v>
      </c>
      <c r="D24" s="15">
        <f t="shared" si="0"/>
        <v>1.7383868397603901E-2</v>
      </c>
      <c r="E24" s="17">
        <f t="shared" si="1"/>
        <v>3751.1749999999884</v>
      </c>
      <c r="F24" s="20">
        <f>IF(ISERROR('Racial Demographics'!C24/'Racial Demographics'!B24),"",'Racial Demographics'!C24/'Racial Demographics'!B24)</f>
        <v>0.6520206253188543</v>
      </c>
      <c r="G24" s="20">
        <f>IF(ISERROR('Racial Demographics'!E24),"",'Racial Demographics'!E24)</f>
        <v>0.14836291086655493</v>
      </c>
      <c r="H24" s="20">
        <f>IF(ISERROR('Racial Demographics'!G24),"",'Racial Demographics'!G24)</f>
        <v>8.475147583995335E-2</v>
      </c>
      <c r="I24" s="20">
        <f>IF(ISERROR('Racial Demographics'!J24/B24),"",'Racial Demographics'!J24/B24)</f>
        <v>7.262134684060928E-2</v>
      </c>
      <c r="J24" s="20">
        <f>IF(ISERROR('Racial Demographics'!H24),"",'Racial Demographics'!H24)</f>
        <v>0.3479793746811457</v>
      </c>
      <c r="K24" s="20">
        <f>IF(ISERROR('Voting Age'!B24/B24),"",'Voting Age'!B24/B24)</f>
        <v>0.7770707309962831</v>
      </c>
      <c r="L24" s="20">
        <f>IF(ISERROR('Voting Age'!G24/'Voting Age'!B24),"",'Voting Age'!G24/'Voting Age'!B24)</f>
        <v>0.65787977373311057</v>
      </c>
      <c r="M24" s="20">
        <f>IF(ISERROR('Voting Age'!D24/'Voting Age'!B24),"",'Voting Age'!D24/'Voting Age'!B24)</f>
        <v>0.14484598024561096</v>
      </c>
      <c r="N24" s="20">
        <f>IF(ISERROR('Voting Age'!E24/'Voting Age'!B24),"",'Voting Age'!E24/'Voting Age'!B24)</f>
        <v>7.2862627861308954E-2</v>
      </c>
      <c r="O24" s="20">
        <f>IF(ISERROR('Voting Age'!AA24/'Voting Age'!B24),"",'Voting Age'!AA24/'Voting Age'!B24)</f>
        <v>7.4228435768926404E-2</v>
      </c>
      <c r="P24" s="20">
        <f>IF(ISERROR('Voting Age'!L24/'Voting Age'!B24),"",'Voting Age'!L24/'Voting Age'!B24)</f>
        <v>0.34212022626688943</v>
      </c>
      <c r="Q24" s="20">
        <f>IF(ISERROR('Voting Age'!S24/'Voting Age'!B24),"",'Voting Age'!S24/'Voting Age'!B24)</f>
        <v>0.1589964535889094</v>
      </c>
      <c r="R24" s="20">
        <f>IF(ISERROR('Voting Age'!Z24/'Voting Age'!B24),"",'Voting Age'!Z24/'Voting Age'!B24)</f>
        <v>0.15289428177848119</v>
      </c>
      <c r="S24" s="43"/>
      <c r="T24" s="43"/>
    </row>
    <row r="25" spans="1:20" ht="14.5" x14ac:dyDescent="0.35">
      <c r="A25" s="3">
        <v>23</v>
      </c>
      <c r="B25" s="6">
        <v>215932</v>
      </c>
      <c r="C25" s="11">
        <v>215784.82500000001</v>
      </c>
      <c r="D25" s="14">
        <f t="shared" si="0"/>
        <v>6.820451808878977E-4</v>
      </c>
      <c r="E25" s="16">
        <f t="shared" si="1"/>
        <v>147.17499999998836</v>
      </c>
      <c r="F25" s="21">
        <f>IF(ISERROR('Racial Demographics'!C25/'Racial Demographics'!B25),"",'Racial Demographics'!C25/'Racial Demographics'!B25)</f>
        <v>0.63613545004908956</v>
      </c>
      <c r="G25" s="21">
        <f>IF(ISERROR('Racial Demographics'!E25),"",'Racial Demographics'!E25)</f>
        <v>0.20585184224663319</v>
      </c>
      <c r="H25" s="21">
        <f>IF(ISERROR('Racial Demographics'!G25),"",'Racial Demographics'!G25)</f>
        <v>6.4594409351092008E-2</v>
      </c>
      <c r="I25" s="21">
        <f>IF(ISERROR('Racial Demographics'!J25/B25),"",'Racial Demographics'!J25/B25)</f>
        <v>5.6615045477279885E-2</v>
      </c>
      <c r="J25" s="21">
        <f>IF(ISERROR('Racial Demographics'!H25),"",'Racial Demographics'!H25)</f>
        <v>0.3638645499509105</v>
      </c>
      <c r="K25" s="32">
        <f>IF(ISERROR('Voting Age'!B25/B25),"",'Voting Age'!B25/B25)</f>
        <v>0.7737945279069337</v>
      </c>
      <c r="L25" s="36">
        <f>IF(ISERROR('Voting Age'!G25/'Voting Age'!B25),"",'Voting Age'!G25/'Voting Age'!B25)</f>
        <v>0.63303548450807068</v>
      </c>
      <c r="M25" s="36">
        <f>IF(ISERROR('Voting Age'!D25/'Voting Age'!B25),"",'Voting Age'!D25/'Voting Age'!B25)</f>
        <v>0.20886723682871797</v>
      </c>
      <c r="N25" s="36">
        <f>IF(ISERROR('Voting Age'!E25/'Voting Age'!B25),"",'Voting Age'!E25/'Voting Age'!B25)</f>
        <v>5.2505580924907383E-2</v>
      </c>
      <c r="O25" s="36">
        <f>IF(ISERROR('Voting Age'!AA25/'Voting Age'!B25),"",'Voting Age'!AA25/'Voting Age'!B25)</f>
        <v>5.713191331462053E-2</v>
      </c>
      <c r="P25" s="36">
        <f>IF(ISERROR('Voting Age'!L25/'Voting Age'!B25),"",'Voting Age'!L25/'Voting Age'!B25)</f>
        <v>0.36696451549192938</v>
      </c>
      <c r="Q25" s="36">
        <f>IF(ISERROR('Voting Age'!S25/'Voting Age'!B25),"",'Voting Age'!S25/'Voting Age'!B25)</f>
        <v>0.22229736604283995</v>
      </c>
      <c r="R25" s="36">
        <f>IF(ISERROR('Voting Age'!Z25/'Voting Age'!B25),"",'Voting Age'!Z25/'Voting Age'!B25)</f>
        <v>0.21674935811882431</v>
      </c>
      <c r="S25" s="43"/>
      <c r="T25" s="43"/>
    </row>
    <row r="26" spans="1:20" ht="14.5" x14ac:dyDescent="0.35">
      <c r="A26" s="3">
        <v>24</v>
      </c>
      <c r="B26" s="7">
        <v>206478</v>
      </c>
      <c r="C26" s="12">
        <v>215784.82500000001</v>
      </c>
      <c r="D26" s="15">
        <f t="shared" si="0"/>
        <v>-4.3130118162850471E-2</v>
      </c>
      <c r="E26" s="17">
        <f t="shared" si="1"/>
        <v>-9306.8250000000116</v>
      </c>
      <c r="F26" s="20">
        <f>IF(ISERROR('Racial Demographics'!C26/'Racial Demographics'!B26),"",'Racial Demographics'!C26/'Racial Demographics'!B26)</f>
        <v>0.38634624512054555</v>
      </c>
      <c r="G26" s="20">
        <f>IF(ISERROR('Racial Demographics'!E26),"",'Racial Demographics'!E26)</f>
        <v>0.49411075271941807</v>
      </c>
      <c r="H26" s="20">
        <f>IF(ISERROR('Racial Demographics'!G26),"",'Racial Demographics'!G26)</f>
        <v>5.5221379517430426E-2</v>
      </c>
      <c r="I26" s="20">
        <f>IF(ISERROR('Racial Demographics'!J26/B26),"",'Racial Demographics'!J26/B26)</f>
        <v>1.9396739604219337E-2</v>
      </c>
      <c r="J26" s="20">
        <f>IF(ISERROR('Racial Demographics'!H26),"",'Racial Demographics'!H26)</f>
        <v>0.6136537548794545</v>
      </c>
      <c r="K26" s="20">
        <f>IF(ISERROR('Voting Age'!B26/B26),"",'Voting Age'!B26/B26)</f>
        <v>0.75878786117649333</v>
      </c>
      <c r="L26" s="20">
        <f>IF(ISERROR('Voting Age'!G26/'Voting Age'!B26),"",'Voting Age'!G26/'Voting Age'!B26)</f>
        <v>0.40542403604960653</v>
      </c>
      <c r="M26" s="20">
        <f>IF(ISERROR('Voting Age'!D26/'Voting Age'!B26),"",'Voting Age'!D26/'Voting Age'!B26)</f>
        <v>0.48475487161157316</v>
      </c>
      <c r="N26" s="20">
        <f>IF(ISERROR('Voting Age'!E26/'Voting Age'!B26),"",'Voting Age'!E26/'Voting Age'!B26)</f>
        <v>4.6695984630408555E-2</v>
      </c>
      <c r="O26" s="20">
        <f>IF(ISERROR('Voting Age'!AA26/'Voting Age'!B26),"",'Voting Age'!AA26/'Voting Age'!B26)</f>
        <v>2.0482150721566575E-2</v>
      </c>
      <c r="P26" s="20">
        <f>IF(ISERROR('Voting Age'!L26/'Voting Age'!B26),"",'Voting Age'!L26/'Voting Age'!B26)</f>
        <v>0.59457596395039347</v>
      </c>
      <c r="Q26" s="20">
        <f>IF(ISERROR('Voting Age'!S26/'Voting Age'!B26),"",'Voting Age'!S26/'Voting Age'!B26)</f>
        <v>0.50373708296898634</v>
      </c>
      <c r="R26" s="20">
        <f>IF(ISERROR('Voting Age'!Z26/'Voting Age'!B26),"",'Voting Age'!Z26/'Voting Age'!B26)</f>
        <v>0.49690118910086611</v>
      </c>
      <c r="S26" s="43"/>
      <c r="T26" s="43"/>
    </row>
    <row r="27" spans="1:20" ht="14.5" x14ac:dyDescent="0.35">
      <c r="A27" s="3">
        <v>25</v>
      </c>
      <c r="B27" s="6">
        <v>214647</v>
      </c>
      <c r="C27" s="11">
        <v>215784.82500000001</v>
      </c>
      <c r="D27" s="14">
        <f t="shared" si="0"/>
        <v>-5.2729611547059048E-3</v>
      </c>
      <c r="E27" s="16">
        <f t="shared" si="1"/>
        <v>-1137.8250000000116</v>
      </c>
      <c r="F27" s="21">
        <f>IF(ISERROR('Racial Demographics'!C27/'Racial Demographics'!B27),"",'Racial Demographics'!C27/'Racial Demographics'!B27)</f>
        <v>0.66583273933481479</v>
      </c>
      <c r="G27" s="21">
        <f>IF(ISERROR('Racial Demographics'!E27),"",'Racial Demographics'!E27)</f>
        <v>0.28025083043322291</v>
      </c>
      <c r="H27" s="21">
        <f>IF(ISERROR('Racial Demographics'!G27),"",'Racial Demographics'!G27)</f>
        <v>3.3934785950886802E-2</v>
      </c>
      <c r="I27" s="21">
        <f>IF(ISERROR('Racial Demographics'!J27/B27),"",'Racial Demographics'!J27/B27)</f>
        <v>8.5768727259174365E-3</v>
      </c>
      <c r="J27" s="21">
        <f>IF(ISERROR('Racial Demographics'!H27),"",'Racial Demographics'!H27)</f>
        <v>0.33416726066518515</v>
      </c>
      <c r="K27" s="32">
        <f>IF(ISERROR('Voting Age'!B27/B27),"",'Voting Age'!B27/B27)</f>
        <v>0.81914026285016794</v>
      </c>
      <c r="L27" s="36">
        <f>IF(ISERROR('Voting Age'!G27/'Voting Age'!B27),"",'Voting Age'!G27/'Voting Age'!B27)</f>
        <v>0.65289547620943433</v>
      </c>
      <c r="M27" s="36">
        <f>IF(ISERROR('Voting Age'!D27/'Voting Age'!B27),"",'Voting Age'!D27/'Voting Age'!B27)</f>
        <v>0.27831492498265331</v>
      </c>
      <c r="N27" s="36">
        <f>IF(ISERROR('Voting Age'!E27/'Voting Age'!B27),"",'Voting Age'!E27/'Voting Age'!B27)</f>
        <v>2.6463662939497003E-2</v>
      </c>
      <c r="O27" s="36">
        <f>IF(ISERROR('Voting Age'!AA27/'Voting Age'!B27),"",'Voting Age'!AA27/'Voting Age'!B27)</f>
        <v>8.5823484581347472E-3</v>
      </c>
      <c r="P27" s="36">
        <f>IF(ISERROR('Voting Age'!L27/'Voting Age'!B27),"",'Voting Age'!L27/'Voting Age'!B27)</f>
        <v>0.34710452379056567</v>
      </c>
      <c r="Q27" s="36">
        <f>IF(ISERROR('Voting Age'!S27/'Voting Age'!B27),"",'Voting Age'!S27/'Voting Age'!B27)</f>
        <v>0.28667546324206888</v>
      </c>
      <c r="R27" s="36">
        <f>IF(ISERROR('Voting Age'!Z27/'Voting Age'!B27),"",'Voting Age'!Z27/'Voting Age'!B27)</f>
        <v>0.28471898354054576</v>
      </c>
      <c r="S27" s="43"/>
      <c r="T27" s="43"/>
    </row>
    <row r="28" spans="1:20" ht="14.5" x14ac:dyDescent="0.35">
      <c r="A28" s="3">
        <v>26</v>
      </c>
      <c r="B28" s="7">
        <v>216173</v>
      </c>
      <c r="C28" s="12">
        <v>215784.82500000001</v>
      </c>
      <c r="D28" s="15">
        <f t="shared" si="0"/>
        <v>1.798898509197708E-3</v>
      </c>
      <c r="E28" s="17">
        <f t="shared" si="1"/>
        <v>388.17499999998836</v>
      </c>
      <c r="F28" s="20">
        <f>IF(ISERROR('Racial Demographics'!C28/'Racial Demographics'!B28),"",'Racial Demographics'!C28/'Racial Demographics'!B28)</f>
        <v>0.27753697270241889</v>
      </c>
      <c r="G28" s="20">
        <f>IF(ISERROR('Racial Demographics'!E28),"",'Racial Demographics'!E28)</f>
        <v>0.49669477686852659</v>
      </c>
      <c r="H28" s="20">
        <f>IF(ISERROR('Racial Demographics'!G28),"",'Racial Demographics'!G28)</f>
        <v>0.17704338654688606</v>
      </c>
      <c r="I28" s="20">
        <f>IF(ISERROR('Racial Demographics'!J28/B28),"",'Racial Demographics'!J28/B28)</f>
        <v>2.0377197892428749E-2</v>
      </c>
      <c r="J28" s="20">
        <f>IF(ISERROR('Racial Demographics'!H28),"",'Racial Demographics'!H28)</f>
        <v>0.72246302729758105</v>
      </c>
      <c r="K28" s="20">
        <f>IF(ISERROR('Voting Age'!B28/B28),"",'Voting Age'!B28/B28)</f>
        <v>0.77046162101650062</v>
      </c>
      <c r="L28" s="20">
        <f>IF(ISERROR('Voting Age'!G28/'Voting Age'!B28),"",'Voting Age'!G28/'Voting Age'!B28)</f>
        <v>0.29280169075309359</v>
      </c>
      <c r="M28" s="20">
        <f>IF(ISERROR('Voting Age'!D28/'Voting Age'!B28),"",'Voting Age'!D28/'Voting Age'!B28)</f>
        <v>0.49731316758028976</v>
      </c>
      <c r="N28" s="20">
        <f>IF(ISERROR('Voting Age'!E28/'Voting Age'!B28),"",'Voting Age'!E28/'Voting Age'!B28)</f>
        <v>0.15275617971456534</v>
      </c>
      <c r="O28" s="20">
        <f>IF(ISERROR('Voting Age'!AA28/'Voting Age'!B28),"",'Voting Age'!AA28/'Voting Age'!B28)</f>
        <v>2.2329228533860091E-2</v>
      </c>
      <c r="P28" s="20">
        <f>IF(ISERROR('Voting Age'!L28/'Voting Age'!B28),"",'Voting Age'!L28/'Voting Age'!B28)</f>
        <v>0.70719830924690641</v>
      </c>
      <c r="Q28" s="20">
        <f>IF(ISERROR('Voting Age'!S28/'Voting Age'!B28),"",'Voting Age'!S28/'Voting Age'!B28)</f>
        <v>0.51665836100220353</v>
      </c>
      <c r="R28" s="20">
        <f>IF(ISERROR('Voting Age'!Z28/'Voting Age'!B28),"",'Voting Age'!Z28/'Voting Age'!B28)</f>
        <v>0.50749010825382912</v>
      </c>
      <c r="S28" s="43"/>
      <c r="T28" s="43"/>
    </row>
    <row r="29" spans="1:20" ht="14.5" x14ac:dyDescent="0.35">
      <c r="A29" s="3">
        <v>27</v>
      </c>
      <c r="B29" s="6">
        <v>213251</v>
      </c>
      <c r="C29" s="11">
        <v>215784.82500000001</v>
      </c>
      <c r="D29" s="14">
        <f t="shared" si="0"/>
        <v>-1.1742368815786799E-2</v>
      </c>
      <c r="E29" s="16">
        <f t="shared" si="1"/>
        <v>-2533.8250000000116</v>
      </c>
      <c r="F29" s="21">
        <f>IF(ISERROR('Racial Demographics'!C29/'Racial Demographics'!B29),"",'Racial Demographics'!C29/'Racial Demographics'!B29)</f>
        <v>0.35819761689276958</v>
      </c>
      <c r="G29" s="21">
        <f>IF(ISERROR('Racial Demographics'!E29),"",'Racial Demographics'!E29)</f>
        <v>0.52110423866711064</v>
      </c>
      <c r="H29" s="21">
        <f>IF(ISERROR('Racial Demographics'!G29),"",'Racial Demographics'!G29)</f>
        <v>4.7746552184983894E-2</v>
      </c>
      <c r="I29" s="21">
        <f>IF(ISERROR('Racial Demographics'!J29/B29),"",'Racial Demographics'!J29/B29)</f>
        <v>2.7226132585544734E-2</v>
      </c>
      <c r="J29" s="21">
        <f>IF(ISERROR('Racial Demographics'!H29),"",'Racial Demographics'!H29)</f>
        <v>0.64180238310723048</v>
      </c>
      <c r="K29" s="32">
        <f>IF(ISERROR('Voting Age'!B29/B29),"",'Voting Age'!B29/B29)</f>
        <v>0.79878640662880829</v>
      </c>
      <c r="L29" s="36">
        <f>IF(ISERROR('Voting Age'!G29/'Voting Age'!B29),"",'Voting Age'!G29/'Voting Age'!B29)</f>
        <v>0.38504303107865351</v>
      </c>
      <c r="M29" s="36">
        <f>IF(ISERROR('Voting Age'!D29/'Voting Age'!B29),"",'Voting Age'!D29/'Voting Age'!B29)</f>
        <v>0.50283547216775659</v>
      </c>
      <c r="N29" s="36">
        <f>IF(ISERROR('Voting Age'!E29/'Voting Age'!B29),"",'Voting Age'!E29/'Voting Age'!B29)</f>
        <v>4.2355966232637869E-2</v>
      </c>
      <c r="O29" s="36">
        <f>IF(ISERROR('Voting Age'!AA29/'Voting Age'!B29),"",'Voting Age'!AA29/'Voting Age'!B29)</f>
        <v>2.8671730988247175E-2</v>
      </c>
      <c r="P29" s="36">
        <f>IF(ISERROR('Voting Age'!L29/'Voting Age'!B29),"",'Voting Age'!L29/'Voting Age'!B29)</f>
        <v>0.61495696892134644</v>
      </c>
      <c r="Q29" s="36">
        <f>IF(ISERROR('Voting Age'!S29/'Voting Age'!B29),"",'Voting Age'!S29/'Voting Age'!B29)</f>
        <v>0.52046471216728696</v>
      </c>
      <c r="R29" s="36">
        <f>IF(ISERROR('Voting Age'!Z29/'Voting Age'!B29),"",'Voting Age'!Z29/'Voting Age'!B29)</f>
        <v>0.5142125840955255</v>
      </c>
      <c r="S29" s="43"/>
      <c r="T29" s="43"/>
    </row>
    <row r="30" spans="1:20" ht="14.5" x14ac:dyDescent="0.35">
      <c r="A30" s="3">
        <v>28</v>
      </c>
      <c r="B30" s="7">
        <v>218978</v>
      </c>
      <c r="C30" s="12">
        <v>215784.82500000001</v>
      </c>
      <c r="D30" s="15">
        <f t="shared" si="0"/>
        <v>1.4797959031641767E-2</v>
      </c>
      <c r="E30" s="17">
        <f t="shared" si="1"/>
        <v>3193.1749999999884</v>
      </c>
      <c r="F30" s="20">
        <f>IF(ISERROR('Racial Demographics'!C30/'Racial Demographics'!B30),"",'Racial Demographics'!C30/'Racial Demographics'!B30)</f>
        <v>0.64967256984719923</v>
      </c>
      <c r="G30" s="20">
        <f>IF(ISERROR('Racial Demographics'!E30),"",'Racial Demographics'!E30)</f>
        <v>0.18766268757592086</v>
      </c>
      <c r="H30" s="20">
        <f>IF(ISERROR('Racial Demographics'!G30),"",'Racial Demographics'!G30)</f>
        <v>9.0675775648695306E-2</v>
      </c>
      <c r="I30" s="20">
        <f>IF(ISERROR('Racial Demographics'!J30/B30),"",'Racial Demographics'!J30/B30)</f>
        <v>3.8716218067568434E-2</v>
      </c>
      <c r="J30" s="20">
        <f>IF(ISERROR('Racial Demographics'!H30),"",'Racial Demographics'!H30)</f>
        <v>0.35032743015280071</v>
      </c>
      <c r="K30" s="20">
        <f>IF(ISERROR('Voting Age'!B30/B30),"",'Voting Age'!B30/B30)</f>
        <v>0.80784827699586259</v>
      </c>
      <c r="L30" s="20">
        <f>IF(ISERROR('Voting Age'!G30/'Voting Age'!B30),"",'Voting Age'!G30/'Voting Age'!B30)</f>
        <v>0.66040892928813288</v>
      </c>
      <c r="M30" s="20">
        <f>IF(ISERROR('Voting Age'!D30/'Voting Age'!B30),"",'Voting Age'!D30/'Voting Age'!B30)</f>
        <v>0.18305719017981809</v>
      </c>
      <c r="N30" s="20">
        <f>IF(ISERROR('Voting Age'!E30/'Voting Age'!B30),"",'Voting Age'!E30/'Voting Age'!B30)</f>
        <v>7.6850894002860354E-2</v>
      </c>
      <c r="O30" s="20">
        <f>IF(ISERROR('Voting Age'!AA30/'Voting Age'!B30),"",'Voting Age'!AA30/'Voting Age'!B30)</f>
        <v>4.0695078037998655E-2</v>
      </c>
      <c r="P30" s="20">
        <f>IF(ISERROR('Voting Age'!L30/'Voting Age'!B30),"",'Voting Age'!L30/'Voting Age'!B30)</f>
        <v>0.33959107071186712</v>
      </c>
      <c r="Q30" s="20">
        <f>IF(ISERROR('Voting Age'!S30/'Voting Age'!B30),"",'Voting Age'!S30/'Voting Age'!B30)</f>
        <v>0.19592314345311784</v>
      </c>
      <c r="R30" s="20">
        <f>IF(ISERROR('Voting Age'!Z30/'Voting Age'!B30),"",'Voting Age'!Z30/'Voting Age'!B30)</f>
        <v>0.19176827717197756</v>
      </c>
      <c r="S30" s="43"/>
      <c r="T30" s="43"/>
    </row>
    <row r="31" spans="1:20" ht="14.5" x14ac:dyDescent="0.35">
      <c r="A31" s="3">
        <v>29</v>
      </c>
      <c r="B31" s="6">
        <v>219543</v>
      </c>
      <c r="C31" s="11">
        <v>215784.82500000001</v>
      </c>
      <c r="D31" s="14">
        <f t="shared" si="0"/>
        <v>1.7416308120832818E-2</v>
      </c>
      <c r="E31" s="16">
        <f t="shared" si="1"/>
        <v>3758.1749999999884</v>
      </c>
      <c r="F31" s="21">
        <f>IF(ISERROR('Racial Demographics'!C31/'Racial Demographics'!B31),"",'Racial Demographics'!C31/'Racial Demographics'!B31)</f>
        <v>0.67390898366151508</v>
      </c>
      <c r="G31" s="21">
        <f>IF(ISERROR('Racial Demographics'!E31),"",'Racial Demographics'!E31)</f>
        <v>0.18485217018989447</v>
      </c>
      <c r="H31" s="21">
        <f>IF(ISERROR('Racial Demographics'!G31),"",'Racial Demographics'!G31)</f>
        <v>6.5859535489630736E-2</v>
      </c>
      <c r="I31" s="21">
        <f>IF(ISERROR('Racial Demographics'!J31/B31),"",'Racial Demographics'!J31/B31)</f>
        <v>3.5542012270944646E-2</v>
      </c>
      <c r="J31" s="21">
        <f>IF(ISERROR('Racial Demographics'!H31),"",'Racial Demographics'!H31)</f>
        <v>0.32609101633848492</v>
      </c>
      <c r="K31" s="32">
        <f>IF(ISERROR('Voting Age'!B31/B31),"",'Voting Age'!B31/B31)</f>
        <v>0.75750080849765189</v>
      </c>
      <c r="L31" s="36">
        <f>IF(ISERROR('Voting Age'!G31/'Voting Age'!B31),"",'Voting Age'!G31/'Voting Age'!B31)</f>
        <v>0.68470391572060807</v>
      </c>
      <c r="M31" s="36">
        <f>IF(ISERROR('Voting Age'!D31/'Voting Age'!B31),"",'Voting Age'!D31/'Voting Age'!B31)</f>
        <v>0.1856299307292669</v>
      </c>
      <c r="N31" s="36">
        <f>IF(ISERROR('Voting Age'!E31/'Voting Age'!B31),"",'Voting Age'!E31/'Voting Age'!B31)</f>
        <v>5.4875408889744084E-2</v>
      </c>
      <c r="O31" s="36">
        <f>IF(ISERROR('Voting Age'!AA31/'Voting Age'!B31),"",'Voting Age'!AA31/'Voting Age'!B31)</f>
        <v>3.6156676928997496E-2</v>
      </c>
      <c r="P31" s="36">
        <f>IF(ISERROR('Voting Age'!L31/'Voting Age'!B31),"",'Voting Age'!L31/'Voting Age'!B31)</f>
        <v>0.31529608427939193</v>
      </c>
      <c r="Q31" s="36">
        <f>IF(ISERROR('Voting Age'!S31/'Voting Age'!B31),"",'Voting Age'!S31/'Voting Age'!B31)</f>
        <v>0.19728930152010776</v>
      </c>
      <c r="R31" s="36">
        <f>IF(ISERROR('Voting Age'!Z31/'Voting Age'!B31),"",'Voting Age'!Z31/'Voting Age'!B31)</f>
        <v>0.19320040407927649</v>
      </c>
      <c r="S31" s="43"/>
      <c r="T31" s="43"/>
    </row>
    <row r="32" spans="1:20" ht="14.5" x14ac:dyDescent="0.35">
      <c r="A32" s="3">
        <v>30</v>
      </c>
      <c r="B32" s="7">
        <v>217498</v>
      </c>
      <c r="C32" s="12">
        <v>215784.82500000001</v>
      </c>
      <c r="D32" s="15">
        <f t="shared" si="0"/>
        <v>7.9392746918138853E-3</v>
      </c>
      <c r="E32" s="17">
        <f t="shared" si="1"/>
        <v>1713.1749999999884</v>
      </c>
      <c r="F32" s="20">
        <f>IF(ISERROR('Racial Demographics'!C32/'Racial Demographics'!B32),"",'Racial Demographics'!C32/'Racial Demographics'!B32)</f>
        <v>0.65653937047696986</v>
      </c>
      <c r="G32" s="20">
        <f>IF(ISERROR('Racial Demographics'!E32),"",'Racial Demographics'!E32)</f>
        <v>0.11625854030841663</v>
      </c>
      <c r="H32" s="20">
        <f>IF(ISERROR('Racial Demographics'!G32),"",'Racial Demographics'!G32)</f>
        <v>6.371552841865212E-2</v>
      </c>
      <c r="I32" s="20">
        <f>IF(ISERROR('Racial Demographics'!J32/B32),"",'Racial Demographics'!J32/B32)</f>
        <v>0.12903566929351074</v>
      </c>
      <c r="J32" s="20">
        <f>IF(ISERROR('Racial Demographics'!H32),"",'Racial Demographics'!H32)</f>
        <v>0.34346062952303008</v>
      </c>
      <c r="K32" s="20">
        <f>IF(ISERROR('Voting Age'!B32/B32),"",'Voting Age'!B32/B32)</f>
        <v>0.77004846021572615</v>
      </c>
      <c r="L32" s="20">
        <f>IF(ISERROR('Voting Age'!G32/'Voting Age'!B32),"",'Voting Age'!G32/'Voting Age'!B32)</f>
        <v>0.67105514556614365</v>
      </c>
      <c r="M32" s="20">
        <f>IF(ISERROR('Voting Age'!D32/'Voting Age'!B32),"",'Voting Age'!D32/'Voting Age'!B32)</f>
        <v>0.11754555659048029</v>
      </c>
      <c r="N32" s="20">
        <f>IF(ISERROR('Voting Age'!E32/'Voting Age'!B32),"",'Voting Age'!E32/'Voting Age'!B32)</f>
        <v>5.4208163167824987E-2</v>
      </c>
      <c r="O32" s="20">
        <f>IF(ISERROR('Voting Age'!AA32/'Voting Age'!B32),"",'Voting Age'!AA32/'Voting Age'!B32)</f>
        <v>0.11949201117718708</v>
      </c>
      <c r="P32" s="20">
        <f>IF(ISERROR('Voting Age'!L32/'Voting Age'!B32),"",'Voting Age'!L32/'Voting Age'!B32)</f>
        <v>0.32894485443385635</v>
      </c>
      <c r="Q32" s="20">
        <f>IF(ISERROR('Voting Age'!S32/'Voting Age'!B32),"",'Voting Age'!S32/'Voting Age'!B32)</f>
        <v>0.12640013374411885</v>
      </c>
      <c r="R32" s="20">
        <f>IF(ISERROR('Voting Age'!Z32/'Voting Age'!B32),"",'Voting Age'!Z32/'Voting Age'!B32)</f>
        <v>0.12358195409710779</v>
      </c>
      <c r="S32" s="43"/>
      <c r="T32" s="43"/>
    </row>
    <row r="33" spans="1:20" ht="14.5" x14ac:dyDescent="0.35">
      <c r="A33" s="3">
        <v>31</v>
      </c>
      <c r="B33" s="6">
        <v>216017</v>
      </c>
      <c r="C33" s="11">
        <v>215784.82500000001</v>
      </c>
      <c r="D33" s="14">
        <f t="shared" si="0"/>
        <v>1.0759561058104449E-3</v>
      </c>
      <c r="E33" s="16">
        <f t="shared" si="1"/>
        <v>232.17499999998836</v>
      </c>
      <c r="F33" s="21">
        <f>IF(ISERROR('Racial Demographics'!C33/'Racial Demographics'!B33),"",'Racial Demographics'!C33/'Racial Demographics'!B33)</f>
        <v>0.72097103468708479</v>
      </c>
      <c r="G33" s="21">
        <f>IF(ISERROR('Racial Demographics'!E33),"",'Racial Demographics'!E33)</f>
        <v>0.12859173120634024</v>
      </c>
      <c r="H33" s="21">
        <f>IF(ISERROR('Racial Demographics'!G33),"",'Racial Demographics'!G33)</f>
        <v>6.4082919399862048E-2</v>
      </c>
      <c r="I33" s="21">
        <f>IF(ISERROR('Racial Demographics'!J33/B33),"",'Racial Demographics'!J33/B33)</f>
        <v>5.8574093705587985E-2</v>
      </c>
      <c r="J33" s="21">
        <f>IF(ISERROR('Racial Demographics'!H33),"",'Racial Demographics'!H33)</f>
        <v>0.27902896531291521</v>
      </c>
      <c r="K33" s="32">
        <f>IF(ISERROR('Voting Age'!B33/B33),"",'Voting Age'!B33/B33)</f>
        <v>0.81555155381289435</v>
      </c>
      <c r="L33" s="36">
        <f>IF(ISERROR('Voting Age'!G33/'Voting Age'!B33),"",'Voting Age'!G33/'Voting Age'!B33)</f>
        <v>0.72112639280707036</v>
      </c>
      <c r="M33" s="36">
        <f>IF(ISERROR('Voting Age'!D33/'Voting Age'!B33),"",'Voting Age'!D33/'Voting Age'!B33)</f>
        <v>0.1263019872511679</v>
      </c>
      <c r="N33" s="36">
        <f>IF(ISERROR('Voting Age'!E33/'Voting Age'!B33),"",'Voting Age'!E33/'Voting Age'!B33)</f>
        <v>5.3532607153196007E-2</v>
      </c>
      <c r="O33" s="36">
        <f>IF(ISERROR('Voting Age'!AA33/'Voting Age'!B33),"",'Voting Age'!AA33/'Voting Age'!B33)</f>
        <v>6.1127414530035819E-2</v>
      </c>
      <c r="P33" s="36">
        <f>IF(ISERROR('Voting Age'!L33/'Voting Age'!B33),"",'Voting Age'!L33/'Voting Age'!B33)</f>
        <v>0.2788736071929297</v>
      </c>
      <c r="Q33" s="36">
        <f>IF(ISERROR('Voting Age'!S33/'Voting Age'!B33),"",'Voting Age'!S33/'Voting Age'!B33)</f>
        <v>0.13592321184290443</v>
      </c>
      <c r="R33" s="36">
        <f>IF(ISERROR('Voting Age'!Z33/'Voting Age'!B33),"",'Voting Age'!Z33/'Voting Age'!B33)</f>
        <v>0.13380597480885267</v>
      </c>
      <c r="S33" s="43"/>
      <c r="T33" s="43"/>
    </row>
    <row r="34" spans="1:20" ht="14.5" x14ac:dyDescent="0.35">
      <c r="A34" s="3">
        <v>32</v>
      </c>
      <c r="B34" s="7">
        <v>219897</v>
      </c>
      <c r="C34" s="12">
        <v>215784.82500000001</v>
      </c>
      <c r="D34" s="15">
        <f t="shared" si="0"/>
        <v>1.9056831266980837E-2</v>
      </c>
      <c r="E34" s="17">
        <f t="shared" si="1"/>
        <v>4112.1749999999884</v>
      </c>
      <c r="F34" s="20">
        <f>IF(ISERROR('Racial Demographics'!C34/'Racial Demographics'!B34),"",'Racial Demographics'!C34/'Racial Demographics'!B34)</f>
        <v>0.64051351314479055</v>
      </c>
      <c r="G34" s="20">
        <f>IF(ISERROR('Racial Demographics'!E34),"",'Racial Demographics'!E34)</f>
        <v>0.30203686271299746</v>
      </c>
      <c r="H34" s="20">
        <f>IF(ISERROR('Racial Demographics'!G34),"",'Racial Demographics'!G34)</f>
        <v>3.2155963928566553E-2</v>
      </c>
      <c r="I34" s="20">
        <f>IF(ISERROR('Racial Demographics'!J34/B34),"",'Racial Demographics'!J34/B34)</f>
        <v>6.6985907038295198E-3</v>
      </c>
      <c r="J34" s="20">
        <f>IF(ISERROR('Racial Demographics'!H34),"",'Racial Demographics'!H34)</f>
        <v>0.35948648685520951</v>
      </c>
      <c r="K34" s="20">
        <f>IF(ISERROR('Voting Age'!B34/B34),"",'Voting Age'!B34/B34)</f>
        <v>0.81630945397163213</v>
      </c>
      <c r="L34" s="20">
        <f>IF(ISERROR('Voting Age'!G34/'Voting Age'!B34),"",'Voting Age'!G34/'Voting Age'!B34)</f>
        <v>0.63728384882788125</v>
      </c>
      <c r="M34" s="20">
        <f>IF(ISERROR('Voting Age'!D34/'Voting Age'!B34),"",'Voting Age'!D34/'Voting Age'!B34)</f>
        <v>0.30217153935288349</v>
      </c>
      <c r="N34" s="20">
        <f>IF(ISERROR('Voting Age'!E34/'Voting Age'!B34),"",'Voting Age'!E34/'Voting Age'!B34)</f>
        <v>2.6188831446652999E-2</v>
      </c>
      <c r="O34" s="20">
        <f>IF(ISERROR('Voting Age'!AA34/'Voting Age'!B34),"",'Voting Age'!AA34/'Voting Age'!B34)</f>
        <v>6.3396915946162761E-3</v>
      </c>
      <c r="P34" s="20">
        <f>IF(ISERROR('Voting Age'!L34/'Voting Age'!B34),"",'Voting Age'!L34/'Voting Age'!B34)</f>
        <v>0.36271615117211875</v>
      </c>
      <c r="Q34" s="20">
        <f>IF(ISERROR('Voting Age'!S34/'Voting Age'!B34),"",'Voting Age'!S34/'Voting Age'!B34)</f>
        <v>0.31158080042784564</v>
      </c>
      <c r="R34" s="20">
        <f>IF(ISERROR('Voting Age'!Z34/'Voting Age'!B34),"",'Voting Age'!Z34/'Voting Age'!B34)</f>
        <v>0.30941928870665836</v>
      </c>
      <c r="S34" s="43"/>
      <c r="T34" s="43"/>
    </row>
    <row r="35" spans="1:20" ht="14.5" x14ac:dyDescent="0.35">
      <c r="A35" s="3">
        <v>33</v>
      </c>
      <c r="B35" s="6">
        <v>224661</v>
      </c>
      <c r="C35" s="11">
        <v>215784.82500000001</v>
      </c>
      <c r="D35" s="14">
        <f t="shared" si="0"/>
        <v>4.1134380047345723E-2</v>
      </c>
      <c r="E35" s="16">
        <f t="shared" si="1"/>
        <v>8876.1749999999884</v>
      </c>
      <c r="F35" s="21">
        <f>IF(ISERROR('Racial Demographics'!C35/'Racial Demographics'!B35),"",'Racial Demographics'!C35/'Racial Demographics'!B35)</f>
        <v>0.81964381890937899</v>
      </c>
      <c r="G35" s="21">
        <f>IF(ISERROR('Racial Demographics'!E35),"",'Racial Demographics'!E35)</f>
        <v>3.9005434855181806E-2</v>
      </c>
      <c r="H35" s="21">
        <f>IF(ISERROR('Racial Demographics'!G35),"",'Racial Demographics'!G35)</f>
        <v>0.10107673338941783</v>
      </c>
      <c r="I35" s="21">
        <f>IF(ISERROR('Racial Demographics'!J35/B35),"",'Racial Demographics'!J35/B35)</f>
        <v>1.3656130792616432E-2</v>
      </c>
      <c r="J35" s="21">
        <f>IF(ISERROR('Racial Demographics'!H35),"",'Racial Demographics'!H35)</f>
        <v>0.18035618109062099</v>
      </c>
      <c r="K35" s="32">
        <f>IF(ISERROR('Voting Age'!B35/B35),"",'Voting Age'!B35/B35)</f>
        <v>0.77841725978251675</v>
      </c>
      <c r="L35" s="36">
        <f>IF(ISERROR('Voting Age'!G35/'Voting Age'!B35),"",'Voting Age'!G35/'Voting Age'!B35)</f>
        <v>0.83345150960658743</v>
      </c>
      <c r="M35" s="36">
        <f>IF(ISERROR('Voting Age'!D35/'Voting Age'!B35),"",'Voting Age'!D35/'Voting Age'!B35)</f>
        <v>3.9129688929551695E-2</v>
      </c>
      <c r="N35" s="36">
        <f>IF(ISERROR('Voting Age'!E35/'Voting Age'!B35),"",'Voting Age'!E35/'Voting Age'!B35)</f>
        <v>8.1341491308325714E-2</v>
      </c>
      <c r="O35" s="36">
        <f>IF(ISERROR('Voting Age'!AA35/'Voting Age'!B35),"",'Voting Age'!AA35/'Voting Age'!B35)</f>
        <v>1.3735132662397072E-2</v>
      </c>
      <c r="P35" s="36">
        <f>IF(ISERROR('Voting Age'!L35/'Voting Age'!B35),"",'Voting Age'!L35/'Voting Age'!B35)</f>
        <v>0.16654849039341263</v>
      </c>
      <c r="Q35" s="36">
        <f>IF(ISERROR('Voting Age'!S35/'Voting Age'!B35),"",'Voting Age'!S35/'Voting Age'!B35)</f>
        <v>4.5619853613906677E-2</v>
      </c>
      <c r="R35" s="36">
        <f>IF(ISERROR('Voting Age'!Z35/'Voting Age'!B35),"",'Voting Age'!Z35/'Voting Age'!B35)</f>
        <v>4.3812900274473925E-2</v>
      </c>
      <c r="S35" s="43"/>
      <c r="T35" s="43"/>
    </row>
    <row r="36" spans="1:20" ht="14.5" x14ac:dyDescent="0.35">
      <c r="A36" s="3">
        <v>34</v>
      </c>
      <c r="B36" s="7">
        <v>224135</v>
      </c>
      <c r="C36" s="12">
        <v>215784.82500000001</v>
      </c>
      <c r="D36" s="15">
        <f t="shared" si="0"/>
        <v>3.8696766559001484E-2</v>
      </c>
      <c r="E36" s="17">
        <f t="shared" si="1"/>
        <v>8350.1749999999884</v>
      </c>
      <c r="F36" s="20">
        <f>IF(ISERROR('Racial Demographics'!C36/'Racial Demographics'!B36),"",'Racial Demographics'!C36/'Racial Demographics'!B36)</f>
        <v>0.80432328730452629</v>
      </c>
      <c r="G36" s="20">
        <f>IF(ISERROR('Racial Demographics'!E36),"",'Racial Demographics'!E36)</f>
        <v>6.3234211524304543E-2</v>
      </c>
      <c r="H36" s="20">
        <f>IF(ISERROR('Racial Demographics'!G36),"",'Racial Demographics'!G36)</f>
        <v>9.7700046846766461E-2</v>
      </c>
      <c r="I36" s="20">
        <f>IF(ISERROR('Racial Demographics'!J36/B36),"",'Racial Demographics'!J36/B36)</f>
        <v>1.7337765186160127E-2</v>
      </c>
      <c r="J36" s="20">
        <f>IF(ISERROR('Racial Demographics'!H36),"",'Racial Demographics'!H36)</f>
        <v>0.19567671269547371</v>
      </c>
      <c r="K36" s="20">
        <f>IF(ISERROR('Voting Age'!B36/B36),"",'Voting Age'!B36/B36)</f>
        <v>0.80258326455038254</v>
      </c>
      <c r="L36" s="20">
        <f>IF(ISERROR('Voting Age'!G36/'Voting Age'!B36),"",'Voting Age'!G36/'Voting Age'!B36)</f>
        <v>0.80748469872753448</v>
      </c>
      <c r="M36" s="20">
        <f>IF(ISERROR('Voting Age'!D36/'Voting Age'!B36),"",'Voting Age'!D36/'Voting Age'!B36)</f>
        <v>6.2845008255182425E-2</v>
      </c>
      <c r="N36" s="20">
        <f>IF(ISERROR('Voting Age'!E36/'Voting Age'!B36),"",'Voting Age'!E36/'Voting Age'!B36)</f>
        <v>8.0872992489729664E-2</v>
      </c>
      <c r="O36" s="20">
        <f>IF(ISERROR('Voting Age'!AA36/'Voting Age'!B36),"",'Voting Age'!AA36/'Voting Age'!B36)</f>
        <v>1.7594378693290787E-2</v>
      </c>
      <c r="P36" s="20">
        <f>IF(ISERROR('Voting Age'!L36/'Voting Age'!B36),"",'Voting Age'!L36/'Voting Age'!B36)</f>
        <v>0.19251530127246549</v>
      </c>
      <c r="Q36" s="20">
        <f>IF(ISERROR('Voting Age'!S36/'Voting Age'!B36),"",'Voting Age'!S36/'Voting Age'!B36)</f>
        <v>7.0977891676441321E-2</v>
      </c>
      <c r="R36" s="20">
        <f>IF(ISERROR('Voting Age'!Z36/'Voting Age'!B36),"",'Voting Age'!Z36/'Voting Age'!B36)</f>
        <v>6.7597992072801261E-2</v>
      </c>
      <c r="S36" s="43"/>
      <c r="T36" s="43"/>
    </row>
    <row r="37" spans="1:20" ht="14.5" x14ac:dyDescent="0.35">
      <c r="A37" s="3">
        <v>35</v>
      </c>
      <c r="B37" s="6">
        <v>213720</v>
      </c>
      <c r="C37" s="11">
        <v>215784.82500000001</v>
      </c>
      <c r="D37" s="14">
        <f t="shared" si="0"/>
        <v>-9.5689073594494491E-3</v>
      </c>
      <c r="E37" s="16">
        <f t="shared" si="1"/>
        <v>-2064.8250000000116</v>
      </c>
      <c r="F37" s="21">
        <f>IF(ISERROR('Racial Demographics'!C37/'Racial Demographics'!B37),"",'Racial Demographics'!C37/'Racial Demographics'!B37)</f>
        <v>0.75154875538087218</v>
      </c>
      <c r="G37" s="21">
        <f>IF(ISERROR('Racial Demographics'!E37),"",'Racial Demographics'!E37)</f>
        <v>0.15400524050159087</v>
      </c>
      <c r="H37" s="21">
        <f>IF(ISERROR('Racial Demographics'!G37),"",'Racial Demographics'!G37)</f>
        <v>3.5354669661239006E-2</v>
      </c>
      <c r="I37" s="21">
        <f>IF(ISERROR('Racial Demographics'!J37/B37),"",'Racial Demographics'!J37/B37)</f>
        <v>1.5749578888265021E-2</v>
      </c>
      <c r="J37" s="21">
        <f>IF(ISERROR('Racial Demographics'!H37),"",'Racial Demographics'!H37)</f>
        <v>0.24845124461912782</v>
      </c>
      <c r="K37" s="32">
        <f>IF(ISERROR('Voting Age'!B37/B37),"",'Voting Age'!B37/B37)</f>
        <v>0.80758469024892388</v>
      </c>
      <c r="L37" s="36">
        <f>IF(ISERROR('Voting Age'!G37/'Voting Age'!B37),"",'Voting Age'!G37/'Voting Age'!B37)</f>
        <v>0.76751044340284014</v>
      </c>
      <c r="M37" s="36">
        <f>IF(ISERROR('Voting Age'!D37/'Voting Age'!B37),"",'Voting Age'!D37/'Voting Age'!B37)</f>
        <v>0.14734902692399057</v>
      </c>
      <c r="N37" s="36">
        <f>IF(ISERROR('Voting Age'!E37/'Voting Age'!B37),"",'Voting Age'!E37/'Voting Age'!B37)</f>
        <v>3.018592443669357E-2</v>
      </c>
      <c r="O37" s="36">
        <f>IF(ISERROR('Voting Age'!AA37/'Voting Age'!B37),"",'Voting Age'!AA37/'Voting Age'!B37)</f>
        <v>1.569552193838827E-2</v>
      </c>
      <c r="P37" s="36">
        <f>IF(ISERROR('Voting Age'!L37/'Voting Age'!B37),"",'Voting Age'!L37/'Voting Age'!B37)</f>
        <v>0.23248955659715986</v>
      </c>
      <c r="Q37" s="36">
        <f>IF(ISERROR('Voting Age'!S37/'Voting Age'!B37),"",'Voting Age'!S37/'Voting Age'!B37)</f>
        <v>0.15683354867118199</v>
      </c>
      <c r="R37" s="36">
        <f>IF(ISERROR('Voting Age'!Z37/'Voting Age'!B37),"",'Voting Age'!Z37/'Voting Age'!B37)</f>
        <v>0.15488681726797104</v>
      </c>
      <c r="S37" s="43"/>
      <c r="T37" s="43"/>
    </row>
    <row r="38" spans="1:20" ht="14.5" x14ac:dyDescent="0.35">
      <c r="A38" s="3">
        <v>36</v>
      </c>
      <c r="B38" s="7">
        <v>222772</v>
      </c>
      <c r="C38" s="12">
        <v>215784.82500000001</v>
      </c>
      <c r="D38" s="15">
        <f t="shared" si="0"/>
        <v>3.2380289021714054E-2</v>
      </c>
      <c r="E38" s="17">
        <f t="shared" si="1"/>
        <v>6987.1749999999884</v>
      </c>
      <c r="F38" s="20">
        <f>IF(ISERROR('Racial Demographics'!C38/'Racial Demographics'!B38),"",'Racial Demographics'!C38/'Racial Demographics'!B38)</f>
        <v>0.67153861347027455</v>
      </c>
      <c r="G38" s="20">
        <f>IF(ISERROR('Racial Demographics'!E38),"",'Racial Demographics'!E38)</f>
        <v>0.24900346542653476</v>
      </c>
      <c r="H38" s="20">
        <f>IF(ISERROR('Racial Demographics'!G38),"",'Racial Demographics'!G38)</f>
        <v>4.5189700680516399E-2</v>
      </c>
      <c r="I38" s="20">
        <f>IF(ISERROR('Racial Demographics'!J38/B38),"",'Racial Demographics'!J38/B38)</f>
        <v>6.8276084965794622E-3</v>
      </c>
      <c r="J38" s="20">
        <f>IF(ISERROR('Racial Demographics'!H38),"",'Racial Demographics'!H38)</f>
        <v>0.32846138652972545</v>
      </c>
      <c r="K38" s="20">
        <f>IF(ISERROR('Voting Age'!B38/B38),"",'Voting Age'!B38/B38)</f>
        <v>0.80124521932738402</v>
      </c>
      <c r="L38" s="20">
        <f>IF(ISERROR('Voting Age'!G38/'Voting Age'!B38),"",'Voting Age'!G38/'Voting Age'!B38)</f>
        <v>0.68834981372027226</v>
      </c>
      <c r="M38" s="20">
        <f>IF(ISERROR('Voting Age'!D38/'Voting Age'!B38),"",'Voting Age'!D38/'Voting Age'!B38)</f>
        <v>0.24471273705145802</v>
      </c>
      <c r="N38" s="20">
        <f>IF(ISERROR('Voting Age'!E38/'Voting Age'!B38),"",'Voting Age'!E38/'Voting Age'!B38)</f>
        <v>3.4594806577215045E-2</v>
      </c>
      <c r="O38" s="20">
        <f>IF(ISERROR('Voting Age'!AA38/'Voting Age'!B38),"",'Voting Age'!AA38/'Voting Age'!B38)</f>
        <v>6.5492030589092134E-3</v>
      </c>
      <c r="P38" s="20">
        <f>IF(ISERROR('Voting Age'!L38/'Voting Age'!B38),"",'Voting Age'!L38/'Voting Age'!B38)</f>
        <v>0.31165018627972774</v>
      </c>
      <c r="Q38" s="20">
        <f>IF(ISERROR('Voting Age'!S38/'Voting Age'!B38),"",'Voting Age'!S38/'Voting Age'!B38)</f>
        <v>0.25294265945824812</v>
      </c>
      <c r="R38" s="20">
        <f>IF(ISERROR('Voting Age'!Z38/'Voting Age'!B38),"",'Voting Age'!Z38/'Voting Age'!B38)</f>
        <v>0.25086416986470211</v>
      </c>
      <c r="S38" s="43"/>
      <c r="T38" s="43"/>
    </row>
    <row r="39" spans="1:20" ht="14.5" x14ac:dyDescent="0.35">
      <c r="A39" s="3">
        <v>37</v>
      </c>
      <c r="B39" s="6">
        <v>213485</v>
      </c>
      <c r="C39" s="11">
        <v>215784.82500000001</v>
      </c>
      <c r="D39" s="14">
        <f t="shared" si="0"/>
        <v>-1.0657955210705904E-2</v>
      </c>
      <c r="E39" s="16">
        <f t="shared" si="1"/>
        <v>-2299.8250000000116</v>
      </c>
      <c r="F39" s="21">
        <f>IF(ISERROR('Racial Demographics'!C39/'Racial Demographics'!B39),"",'Racial Demographics'!C39/'Racial Demographics'!B39)</f>
        <v>0.70585287022507437</v>
      </c>
      <c r="G39" s="21">
        <f>IF(ISERROR('Racial Demographics'!E39),"",'Racial Demographics'!E39)</f>
        <v>0.16389441881162611</v>
      </c>
      <c r="H39" s="21">
        <f>IF(ISERROR('Racial Demographics'!G39),"",'Racial Demographics'!G39)</f>
        <v>6.0449211888423074E-2</v>
      </c>
      <c r="I39" s="21">
        <f>IF(ISERROR('Racial Demographics'!J39/B39),"",'Racial Demographics'!J39/B39)</f>
        <v>2.9903740309623627E-2</v>
      </c>
      <c r="J39" s="21">
        <f>IF(ISERROR('Racial Demographics'!H39),"",'Racial Demographics'!H39)</f>
        <v>0.29414712977492563</v>
      </c>
      <c r="K39" s="32">
        <f>IF(ISERROR('Voting Age'!B39/B39),"",'Voting Age'!B39/B39)</f>
        <v>0.792940956039066</v>
      </c>
      <c r="L39" s="36">
        <f>IF(ISERROR('Voting Age'!G39/'Voting Age'!B39),"",'Voting Age'!G39/'Voting Age'!B39)</f>
        <v>0.7308498886466881</v>
      </c>
      <c r="M39" s="36">
        <f>IF(ISERROR('Voting Age'!D39/'Voting Age'!B39),"",'Voting Age'!D39/'Voting Age'!B39)</f>
        <v>0.15377980990187912</v>
      </c>
      <c r="N39" s="36">
        <f>IF(ISERROR('Voting Age'!E39/'Voting Age'!B39),"",'Voting Age'!E39/'Voting Age'!B39)</f>
        <v>4.8280669419485944E-2</v>
      </c>
      <c r="O39" s="36">
        <f>IF(ISERROR('Voting Age'!AA39/'Voting Age'!B39),"",'Voting Age'!AA39/'Voting Age'!B39)</f>
        <v>2.8662401568988843E-2</v>
      </c>
      <c r="P39" s="36">
        <f>IF(ISERROR('Voting Age'!L39/'Voting Age'!B39),"",'Voting Age'!L39/'Voting Age'!B39)</f>
        <v>0.26915011135331196</v>
      </c>
      <c r="Q39" s="36">
        <f>IF(ISERROR('Voting Age'!S39/'Voting Age'!B39),"",'Voting Age'!S39/'Voting Age'!B39)</f>
        <v>0.16552950419716331</v>
      </c>
      <c r="R39" s="36">
        <f>IF(ISERROR('Voting Age'!Z39/'Voting Age'!B39),"",'Voting Age'!Z39/'Voting Age'!B39)</f>
        <v>0.16280622160785913</v>
      </c>
      <c r="S39" s="43"/>
      <c r="T39" s="43"/>
    </row>
    <row r="40" spans="1:20" ht="14.5" x14ac:dyDescent="0.35">
      <c r="A40" s="3">
        <v>38</v>
      </c>
      <c r="B40" s="7">
        <v>221439</v>
      </c>
      <c r="C40" s="12">
        <v>215784.82500000001</v>
      </c>
      <c r="D40" s="15">
        <f t="shared" si="0"/>
        <v>2.62028388696934E-2</v>
      </c>
      <c r="E40" s="17">
        <f t="shared" si="1"/>
        <v>5654.1749999999884</v>
      </c>
      <c r="F40" s="20">
        <f>IF(ISERROR('Racial Demographics'!C40/'Racial Demographics'!B40),"",'Racial Demographics'!C40/'Racial Demographics'!B40)</f>
        <v>0.84761491878124451</v>
      </c>
      <c r="G40" s="20">
        <f>IF(ISERROR('Racial Demographics'!E40),"",'Racial Demographics'!E40)</f>
        <v>4.253993199029981E-2</v>
      </c>
      <c r="H40" s="20">
        <f>IF(ISERROR('Racial Demographics'!G40),"",'Racial Demographics'!G40)</f>
        <v>3.3517131128662975E-2</v>
      </c>
      <c r="I40" s="20">
        <f>IF(ISERROR('Racial Demographics'!J40/B40),"",'Racial Demographics'!J40/B40)</f>
        <v>4.1289023162134945E-2</v>
      </c>
      <c r="J40" s="20">
        <f>IF(ISERROR('Racial Demographics'!H40),"",'Racial Demographics'!H40)</f>
        <v>0.15238508121875549</v>
      </c>
      <c r="K40" s="20">
        <f>IF(ISERROR('Voting Age'!B40/B40),"",'Voting Age'!B40/B40)</f>
        <v>0.82274576745740358</v>
      </c>
      <c r="L40" s="20">
        <f>IF(ISERROR('Voting Age'!G40/'Voting Age'!B40),"",'Voting Age'!G40/'Voting Age'!B40)</f>
        <v>0.84681757305640326</v>
      </c>
      <c r="M40" s="20">
        <f>IF(ISERROR('Voting Age'!D40/'Voting Age'!B40),"",'Voting Age'!D40/'Voting Age'!B40)</f>
        <v>4.3312402573166181E-2</v>
      </c>
      <c r="N40" s="20">
        <f>IF(ISERROR('Voting Age'!E40/'Voting Age'!B40),"",'Voting Age'!E40/'Voting Age'!B40)</f>
        <v>2.9760467209695479E-2</v>
      </c>
      <c r="O40" s="20">
        <f>IF(ISERROR('Voting Age'!AA40/'Voting Age'!B40),"",'Voting Age'!AA40/'Voting Age'!B40)</f>
        <v>4.4739499857290269E-2</v>
      </c>
      <c r="P40" s="20">
        <f>IF(ISERROR('Voting Age'!L40/'Voting Age'!B40),"",'Voting Age'!L40/'Voting Age'!B40)</f>
        <v>0.15318242694359671</v>
      </c>
      <c r="Q40" s="20">
        <f>IF(ISERROR('Voting Age'!S40/'Voting Age'!B40),"",'Voting Age'!S40/'Voting Age'!B40)</f>
        <v>4.9437943223483431E-2</v>
      </c>
      <c r="R40" s="20">
        <f>IF(ISERROR('Voting Age'!Z40/'Voting Age'!B40),"",'Voting Age'!Z40/'Voting Age'!B40)</f>
        <v>4.8274310053351484E-2</v>
      </c>
      <c r="S40" s="43"/>
      <c r="T40" s="43"/>
    </row>
    <row r="41" spans="1:20" ht="14.5" x14ac:dyDescent="0.35">
      <c r="A41" s="3">
        <v>39</v>
      </c>
      <c r="B41" s="6">
        <v>221784</v>
      </c>
      <c r="C41" s="11">
        <v>215784.82500000001</v>
      </c>
      <c r="D41" s="14">
        <f t="shared" si="0"/>
        <v>2.7801653800261384E-2</v>
      </c>
      <c r="E41" s="16">
        <f t="shared" si="1"/>
        <v>5999.1749999999884</v>
      </c>
      <c r="F41" s="21">
        <f>IF(ISERROR('Racial Demographics'!C41/'Racial Demographics'!B41),"",'Racial Demographics'!C41/'Racial Demographics'!B41)</f>
        <v>0.9171626447354182</v>
      </c>
      <c r="G41" s="21">
        <f>IF(ISERROR('Racial Demographics'!E41),"",'Racial Demographics'!E41)</f>
        <v>2.9104894852649426E-2</v>
      </c>
      <c r="H41" s="21">
        <f>IF(ISERROR('Racial Demographics'!G41),"",'Racial Demographics'!G41)</f>
        <v>2.6769289037982903E-2</v>
      </c>
      <c r="I41" s="21">
        <f>IF(ISERROR('Racial Demographics'!J41/B41),"",'Racial Demographics'!J41/B41)</f>
        <v>3.9542978754103092E-3</v>
      </c>
      <c r="J41" s="21">
        <f>IF(ISERROR('Racial Demographics'!H41),"",'Racial Demographics'!H41)</f>
        <v>8.2837355264581761E-2</v>
      </c>
      <c r="K41" s="32">
        <f>IF(ISERROR('Voting Age'!B41/B41),"",'Voting Age'!B41/B41)</f>
        <v>0.81807524438192114</v>
      </c>
      <c r="L41" s="36">
        <f>IF(ISERROR('Voting Age'!G41/'Voting Age'!B41),"",'Voting Age'!G41/'Voting Age'!B41)</f>
        <v>0.91623492581406119</v>
      </c>
      <c r="M41" s="36">
        <f>IF(ISERROR('Voting Age'!D41/'Voting Age'!B41),"",'Voting Age'!D41/'Voting Age'!B41)</f>
        <v>3.0225534072620647E-2</v>
      </c>
      <c r="N41" s="36">
        <f>IF(ISERROR('Voting Age'!E41/'Voting Age'!B41),"",'Voting Age'!E41/'Voting Age'!B41)</f>
        <v>2.0866862144227165E-2</v>
      </c>
      <c r="O41" s="36">
        <f>IF(ISERROR('Voting Age'!AA41/'Voting Age'!B41),"",'Voting Age'!AA41/'Voting Age'!B41)</f>
        <v>3.8581097466875371E-3</v>
      </c>
      <c r="P41" s="36">
        <f>IF(ISERROR('Voting Age'!L41/'Voting Age'!B41),"",'Voting Age'!L41/'Voting Age'!B41)</f>
        <v>8.3765074185938843E-2</v>
      </c>
      <c r="Q41" s="36">
        <f>IF(ISERROR('Voting Age'!S41/'Voting Age'!B41),"",'Voting Age'!S41/'Voting Age'!B41)</f>
        <v>3.4552128574263104E-2</v>
      </c>
      <c r="R41" s="36">
        <f>IF(ISERROR('Voting Age'!Z41/'Voting Age'!B41),"",'Voting Age'!Z41/'Voting Age'!B41)</f>
        <v>3.3951365770850325E-2</v>
      </c>
      <c r="S41" s="43"/>
      <c r="T41" s="43"/>
    </row>
    <row r="42" spans="1:20" ht="14.5" x14ac:dyDescent="0.35">
      <c r="A42" s="3">
        <v>40</v>
      </c>
      <c r="B42" s="6">
        <v>213557</v>
      </c>
      <c r="C42" s="11">
        <v>215784.82500000001</v>
      </c>
      <c r="D42" s="14">
        <f t="shared" si="0"/>
        <v>-1.0324289486065627E-2</v>
      </c>
      <c r="E42" s="16">
        <f t="shared" si="1"/>
        <v>-2227.8250000000116</v>
      </c>
      <c r="F42" s="21">
        <f>IF(ISERROR('Racial Demographics'!C42/'Racial Demographics'!B42),"",'Racial Demographics'!C42/'Racial Demographics'!B42)</f>
        <v>0.9385503636031598</v>
      </c>
      <c r="G42" s="21">
        <f>IF(ISERROR('Racial Demographics'!E42),"",'Racial Demographics'!E42)</f>
        <v>2.6269333245924977E-2</v>
      </c>
      <c r="H42" s="21">
        <f>IF(ISERROR('Racial Demographics'!G42),"",'Racial Demographics'!G42)</f>
        <v>1.4225710231928711E-2</v>
      </c>
      <c r="I42" s="21">
        <f>IF(ISERROR('Racial Demographics'!J42/B42),"",'Racial Demographics'!J42/B42)</f>
        <v>4.017662731729702E-3</v>
      </c>
      <c r="J42" s="21">
        <f>IF(ISERROR('Racial Demographics'!H42),"",'Racial Demographics'!H42)</f>
        <v>6.1449636396840188E-2</v>
      </c>
      <c r="K42" s="32">
        <f>IF(ISERROR('Voting Age'!B42/B42),"",'Voting Age'!B42/B42)</f>
        <v>0.8160818891443502</v>
      </c>
      <c r="L42" s="36">
        <f>IF(ISERROR('Voting Age'!G42/'Voting Age'!B42),"",'Voting Age'!G42/'Voting Age'!B42)</f>
        <v>0.93130594445719528</v>
      </c>
      <c r="M42" s="36">
        <f>IF(ISERROR('Voting Age'!D42/'Voting Age'!B42),"",'Voting Age'!D42/'Voting Age'!B42)</f>
        <v>2.7840257057608446E-2</v>
      </c>
      <c r="N42" s="36">
        <f>IF(ISERROR('Voting Age'!E42/'Voting Age'!B42),"",'Voting Age'!E42/'Voting Age'!B42)</f>
        <v>1.209547854028001E-2</v>
      </c>
      <c r="O42" s="36">
        <f>IF(ISERROR('Voting Age'!AA42/'Voting Age'!B42),"",'Voting Age'!AA42/'Voting Age'!B42)</f>
        <v>3.7296304796878587E-3</v>
      </c>
      <c r="P42" s="36">
        <f>IF(ISERROR('Voting Age'!L42/'Voting Age'!B42),"",'Voting Age'!L42/'Voting Age'!B42)</f>
        <v>6.869405554280468E-2</v>
      </c>
      <c r="Q42" s="36">
        <f>IF(ISERROR('Voting Age'!S42/'Voting Age'!B42),"",'Voting Age'!S42/'Voting Age'!B42)</f>
        <v>3.0829699334404406E-2</v>
      </c>
      <c r="R42" s="36">
        <f>IF(ISERROR('Voting Age'!Z42/'Voting Age'!B42),"",'Voting Age'!Z42/'Voting Age'!B42)</f>
        <v>3.0146890061969245E-2</v>
      </c>
      <c r="S42" s="43"/>
      <c r="T42" s="43"/>
    </row>
    <row r="43" spans="1:20" ht="14.5" x14ac:dyDescent="0.35">
      <c r="A43" s="4" t="s">
        <v>1</v>
      </c>
      <c r="B43" s="8">
        <f>SUM(B3:B42)</f>
        <v>8631393</v>
      </c>
    </row>
    <row r="44" spans="1:20" ht="14.5" x14ac:dyDescent="0.35">
      <c r="A44" s="4" t="s">
        <v>2</v>
      </c>
      <c r="B44" s="9">
        <f>SUM(C3:C42)</f>
        <v>8631393.0000000037</v>
      </c>
    </row>
    <row r="45" spans="1:20" ht="14.5" x14ac:dyDescent="0.35">
      <c r="A45" s="4" t="s">
        <v>3</v>
      </c>
      <c r="B45" s="9">
        <f>SUM(C3:C42) - SUM(B3:B42)</f>
        <v>0</v>
      </c>
    </row>
    <row r="1046587" ht="12.65" customHeight="1" x14ac:dyDescent="0.25"/>
    <row r="1046588" ht="12.65" customHeight="1" x14ac:dyDescent="0.25"/>
    <row r="1046589" ht="12.65" customHeight="1" x14ac:dyDescent="0.25"/>
    <row r="1046590" ht="12.65" customHeight="1" x14ac:dyDescent="0.25"/>
    <row r="1046591" ht="12.65" customHeight="1" x14ac:dyDescent="0.25"/>
    <row r="1046592" ht="12.65" customHeight="1" x14ac:dyDescent="0.25"/>
    <row r="1046593" ht="12.65" customHeight="1" x14ac:dyDescent="0.25"/>
    <row r="1046594" ht="12.65" customHeight="1" x14ac:dyDescent="0.25"/>
    <row r="1046595" ht="12.65" customHeight="1" x14ac:dyDescent="0.25"/>
    <row r="1046596" ht="12.65" customHeight="1" x14ac:dyDescent="0.25"/>
    <row r="1046597" ht="12.65" customHeight="1" x14ac:dyDescent="0.25"/>
    <row r="1046598" ht="12.65" customHeight="1" x14ac:dyDescent="0.25"/>
    <row r="1046599" ht="12.65" customHeight="1" x14ac:dyDescent="0.25"/>
    <row r="1046600" ht="12.65" customHeight="1" x14ac:dyDescent="0.25"/>
    <row r="1046601" ht="12.65" customHeight="1" x14ac:dyDescent="0.25"/>
    <row r="1046602" ht="12.65" customHeight="1" x14ac:dyDescent="0.25"/>
    <row r="1046603" ht="12.65" customHeight="1" x14ac:dyDescent="0.25"/>
    <row r="1046604" ht="12.65" customHeight="1" x14ac:dyDescent="0.25"/>
    <row r="1046605" ht="12.65" customHeight="1" x14ac:dyDescent="0.25"/>
    <row r="1046606" ht="12.65" customHeight="1" x14ac:dyDescent="0.25"/>
    <row r="1046607" ht="12.65" customHeight="1" x14ac:dyDescent="0.25"/>
    <row r="1046608" ht="12.65" customHeight="1" x14ac:dyDescent="0.25"/>
    <row r="1046609" ht="12.65" customHeight="1" x14ac:dyDescent="0.25"/>
    <row r="1046610" ht="12.65" customHeight="1" x14ac:dyDescent="0.25"/>
    <row r="1046611" ht="12.65" customHeight="1" x14ac:dyDescent="0.25"/>
    <row r="1046612" ht="12.65" customHeight="1" x14ac:dyDescent="0.25"/>
    <row r="1046613" ht="12.65" customHeight="1" x14ac:dyDescent="0.25"/>
    <row r="1046614" ht="12.65" customHeight="1" x14ac:dyDescent="0.25"/>
    <row r="1046615" ht="12.65" customHeight="1" x14ac:dyDescent="0.25"/>
    <row r="1046616" ht="12.65" customHeight="1" x14ac:dyDescent="0.25"/>
    <row r="1046617" ht="12.65" customHeight="1" x14ac:dyDescent="0.25"/>
    <row r="1046618" ht="12.65" customHeight="1" x14ac:dyDescent="0.25"/>
    <row r="1046619" ht="12.65" customHeight="1" x14ac:dyDescent="0.25"/>
    <row r="1046620" ht="12.65" customHeight="1" x14ac:dyDescent="0.25"/>
    <row r="1046621" ht="12.65" customHeight="1" x14ac:dyDescent="0.25"/>
    <row r="1046622" ht="12.65" customHeight="1" x14ac:dyDescent="0.25"/>
    <row r="1046623" ht="12.65" customHeight="1" x14ac:dyDescent="0.25"/>
    <row r="1046624" ht="12.65" customHeight="1" x14ac:dyDescent="0.25"/>
    <row r="1046625" ht="12.65" customHeight="1" x14ac:dyDescent="0.25"/>
    <row r="1046626" ht="12.65" customHeight="1" x14ac:dyDescent="0.25"/>
    <row r="1046627" ht="12.65" customHeight="1" x14ac:dyDescent="0.25"/>
    <row r="1046628" ht="12.65" customHeight="1" x14ac:dyDescent="0.25"/>
    <row r="1046629" ht="12.65" customHeight="1" x14ac:dyDescent="0.25"/>
    <row r="1046630" ht="12.65" customHeight="1" x14ac:dyDescent="0.25"/>
    <row r="1046631" ht="12.65" customHeight="1" x14ac:dyDescent="0.25"/>
    <row r="1046632" ht="12.65" customHeight="1" x14ac:dyDescent="0.25"/>
    <row r="1046633" ht="12.65" customHeight="1" x14ac:dyDescent="0.25"/>
    <row r="1046634" ht="12.65" customHeight="1" x14ac:dyDescent="0.25"/>
    <row r="1046635" ht="12.65" customHeight="1" x14ac:dyDescent="0.25"/>
    <row r="1046636" ht="12.65" customHeight="1" x14ac:dyDescent="0.25"/>
    <row r="1046637" ht="12.65" customHeight="1" x14ac:dyDescent="0.25"/>
    <row r="1046638" ht="12.65" customHeight="1" x14ac:dyDescent="0.25"/>
    <row r="1046639" ht="12.65" customHeight="1" x14ac:dyDescent="0.25"/>
    <row r="1046640" ht="12.65" customHeight="1" x14ac:dyDescent="0.25"/>
    <row r="1046641" ht="12.65" customHeight="1" x14ac:dyDescent="0.25"/>
    <row r="1046642" ht="12.65" customHeight="1" x14ac:dyDescent="0.25"/>
    <row r="1046643" ht="12.65" customHeight="1" x14ac:dyDescent="0.25"/>
    <row r="1046644" ht="12.65" customHeight="1" x14ac:dyDescent="0.25"/>
    <row r="1046645" ht="12.65" customHeight="1" x14ac:dyDescent="0.25"/>
    <row r="1046646" ht="12.65" customHeight="1" x14ac:dyDescent="0.25"/>
    <row r="1046647" ht="12.65" customHeight="1" x14ac:dyDescent="0.25"/>
    <row r="1046648" ht="12.65" customHeight="1" x14ac:dyDescent="0.25"/>
    <row r="1046649" ht="12.65" customHeight="1" x14ac:dyDescent="0.25"/>
    <row r="1046650" ht="12.65" customHeight="1" x14ac:dyDescent="0.25"/>
    <row r="1046651" ht="12.65" customHeight="1" x14ac:dyDescent="0.25"/>
    <row r="1046652" ht="12.65" customHeight="1" x14ac:dyDescent="0.25"/>
    <row r="1046653" ht="12.65" customHeight="1" x14ac:dyDescent="0.25"/>
    <row r="1046654" ht="12.65" customHeight="1" x14ac:dyDescent="0.25"/>
    <row r="1046655" ht="12.65" customHeight="1" x14ac:dyDescent="0.25"/>
    <row r="1046656" ht="12.65" customHeight="1" x14ac:dyDescent="0.25"/>
    <row r="1046657" ht="12.65" customHeight="1" x14ac:dyDescent="0.25"/>
    <row r="1046658" ht="12.65" customHeight="1" x14ac:dyDescent="0.25"/>
    <row r="1046659" ht="12.65" customHeight="1" x14ac:dyDescent="0.25"/>
    <row r="1046660" ht="12.65" customHeight="1" x14ac:dyDescent="0.25"/>
    <row r="1046661" ht="12.65" customHeight="1" x14ac:dyDescent="0.25"/>
    <row r="1046662" ht="12.65" customHeight="1" x14ac:dyDescent="0.25"/>
    <row r="1046663" ht="12.65" customHeight="1" x14ac:dyDescent="0.25"/>
    <row r="1046664" ht="12.65" customHeight="1" x14ac:dyDescent="0.25"/>
    <row r="1046665" ht="12.65" customHeight="1" x14ac:dyDescent="0.25"/>
    <row r="1046666" ht="12.65" customHeight="1" x14ac:dyDescent="0.25"/>
    <row r="1046667" ht="12.65" customHeight="1" x14ac:dyDescent="0.25"/>
    <row r="1046668" ht="12.65" customHeight="1" x14ac:dyDescent="0.25"/>
    <row r="1046669" ht="12.65" customHeight="1" x14ac:dyDescent="0.25"/>
    <row r="1046670" ht="12.65" customHeight="1" x14ac:dyDescent="0.25"/>
    <row r="1046671" ht="12.65" customHeight="1" x14ac:dyDescent="0.25"/>
    <row r="1046672" ht="12.65" customHeight="1" x14ac:dyDescent="0.25"/>
    <row r="1046673" ht="12.65" customHeight="1" x14ac:dyDescent="0.25"/>
    <row r="1046674" ht="12.65" customHeight="1" x14ac:dyDescent="0.25"/>
    <row r="1046675" ht="12.65" customHeight="1" x14ac:dyDescent="0.25"/>
    <row r="1046676" ht="12.65" customHeight="1" x14ac:dyDescent="0.25"/>
    <row r="1046677" ht="12.65" customHeight="1" x14ac:dyDescent="0.25"/>
    <row r="1046678" ht="12.65" customHeight="1" x14ac:dyDescent="0.25"/>
    <row r="1046679" ht="12.65" customHeight="1" x14ac:dyDescent="0.25"/>
    <row r="1046680" ht="12.65" customHeight="1" x14ac:dyDescent="0.25"/>
    <row r="1046681" ht="12.65" customHeight="1" x14ac:dyDescent="0.25"/>
    <row r="1046682" ht="12.65" customHeight="1" x14ac:dyDescent="0.25"/>
    <row r="1046683" ht="12.65" customHeight="1" x14ac:dyDescent="0.25"/>
    <row r="1046684" ht="12.65" customHeight="1" x14ac:dyDescent="0.25"/>
    <row r="1046685" ht="12.65" customHeight="1" x14ac:dyDescent="0.25"/>
    <row r="1046686" ht="12.65" customHeight="1" x14ac:dyDescent="0.25"/>
    <row r="1046687" ht="12.65" customHeight="1" x14ac:dyDescent="0.25"/>
    <row r="1046688" ht="12.65" customHeight="1" x14ac:dyDescent="0.25"/>
    <row r="1046689" ht="12.65" customHeight="1" x14ac:dyDescent="0.25"/>
    <row r="1046690" ht="12.65" customHeight="1" x14ac:dyDescent="0.25"/>
    <row r="1046691" ht="12.65" customHeight="1" x14ac:dyDescent="0.25"/>
    <row r="1046692" ht="12.65" customHeight="1" x14ac:dyDescent="0.25"/>
    <row r="1046693" ht="12.65" customHeight="1" x14ac:dyDescent="0.25"/>
    <row r="1046694" ht="12.65" customHeight="1" x14ac:dyDescent="0.25"/>
    <row r="1046695" ht="12.65" customHeight="1" x14ac:dyDescent="0.25"/>
    <row r="1046696" ht="12.65" customHeight="1" x14ac:dyDescent="0.25"/>
    <row r="1046697" ht="12.65" customHeight="1" x14ac:dyDescent="0.25"/>
    <row r="1046698" ht="12.65" customHeight="1" x14ac:dyDescent="0.25"/>
    <row r="1046699" ht="12.65" customHeight="1" x14ac:dyDescent="0.25"/>
    <row r="1046700" ht="12.65" customHeight="1" x14ac:dyDescent="0.25"/>
    <row r="1046701" ht="12.65" customHeight="1" x14ac:dyDescent="0.25"/>
    <row r="1046702" ht="12.65" customHeight="1" x14ac:dyDescent="0.25"/>
    <row r="1046703" ht="12.65" customHeight="1" x14ac:dyDescent="0.25"/>
    <row r="1046704" ht="12.65" customHeight="1" x14ac:dyDescent="0.25"/>
    <row r="1046705" ht="12.65" customHeight="1" x14ac:dyDescent="0.25"/>
    <row r="1046706" ht="12.65" customHeight="1" x14ac:dyDescent="0.25"/>
    <row r="1046707" ht="12.65" customHeight="1" x14ac:dyDescent="0.25"/>
    <row r="1046708" ht="12.65" customHeight="1" x14ac:dyDescent="0.25"/>
    <row r="1046709" ht="12.65" customHeight="1" x14ac:dyDescent="0.25"/>
    <row r="1046710" ht="12.65" customHeight="1" x14ac:dyDescent="0.25"/>
    <row r="1046711" ht="12.65" customHeight="1" x14ac:dyDescent="0.25"/>
    <row r="1046712" ht="12.65" customHeight="1" x14ac:dyDescent="0.25"/>
    <row r="1046713" ht="12.65" customHeight="1" x14ac:dyDescent="0.25"/>
    <row r="1046714" ht="12.65" customHeight="1" x14ac:dyDescent="0.25"/>
    <row r="1046715" ht="12.65" customHeight="1" x14ac:dyDescent="0.25"/>
    <row r="1046716" ht="12.65" customHeight="1" x14ac:dyDescent="0.25"/>
    <row r="1046717" ht="12.65" customHeight="1" x14ac:dyDescent="0.25"/>
    <row r="1046718" ht="12.65" customHeight="1" x14ac:dyDescent="0.25"/>
    <row r="1046719" ht="12.65" customHeight="1" x14ac:dyDescent="0.25"/>
    <row r="1046720" ht="12.65" customHeight="1" x14ac:dyDescent="0.25"/>
    <row r="1046721" ht="12.65" customHeight="1" x14ac:dyDescent="0.25"/>
    <row r="1046722" ht="12.65" customHeight="1" x14ac:dyDescent="0.25"/>
    <row r="1046723" ht="12.65" customHeight="1" x14ac:dyDescent="0.25"/>
    <row r="1046724" ht="12.65" customHeight="1" x14ac:dyDescent="0.25"/>
    <row r="1046725" ht="12.65" customHeight="1" x14ac:dyDescent="0.25"/>
    <row r="1046726" ht="12.65" customHeight="1" x14ac:dyDescent="0.25"/>
    <row r="1046727" ht="12.65" customHeight="1" x14ac:dyDescent="0.25"/>
    <row r="1046728" ht="12.65" customHeight="1" x14ac:dyDescent="0.25"/>
    <row r="1046729" ht="12.65" customHeight="1" x14ac:dyDescent="0.25"/>
    <row r="1046730" ht="12.65" customHeight="1" x14ac:dyDescent="0.25"/>
    <row r="1046731" ht="12.65" customHeight="1" x14ac:dyDescent="0.25"/>
    <row r="1046732" ht="12.65" customHeight="1" x14ac:dyDescent="0.25"/>
    <row r="1046733" ht="12.65" customHeight="1" x14ac:dyDescent="0.25"/>
    <row r="1046734" ht="12.65" customHeight="1" x14ac:dyDescent="0.25"/>
    <row r="1046735" ht="12.65" customHeight="1" x14ac:dyDescent="0.25"/>
    <row r="1046736" ht="12.65" customHeight="1" x14ac:dyDescent="0.25"/>
    <row r="1046737" ht="12.65" customHeight="1" x14ac:dyDescent="0.25"/>
    <row r="1046738" ht="12.65" customHeight="1" x14ac:dyDescent="0.25"/>
    <row r="1046739" ht="12.65" customHeight="1" x14ac:dyDescent="0.25"/>
    <row r="1046740" ht="12.65" customHeight="1" x14ac:dyDescent="0.25"/>
    <row r="1046741" ht="12.65" customHeight="1" x14ac:dyDescent="0.25"/>
    <row r="1046742" ht="12.65" customHeight="1" x14ac:dyDescent="0.25"/>
    <row r="1046743" ht="12.65" customHeight="1" x14ac:dyDescent="0.25"/>
    <row r="1046744" ht="12.65" customHeight="1" x14ac:dyDescent="0.25"/>
    <row r="1046745" ht="12.65" customHeight="1" x14ac:dyDescent="0.25"/>
    <row r="1046746" ht="12.65" customHeight="1" x14ac:dyDescent="0.25"/>
    <row r="1046747" ht="12.65" customHeight="1" x14ac:dyDescent="0.25"/>
    <row r="1046748" ht="12.65" customHeight="1" x14ac:dyDescent="0.25"/>
    <row r="1046749" ht="12.65" customHeight="1" x14ac:dyDescent="0.25"/>
    <row r="1046750" ht="12.65" customHeight="1" x14ac:dyDescent="0.25"/>
    <row r="1046751" ht="12.65" customHeight="1" x14ac:dyDescent="0.25"/>
    <row r="1046752" ht="12.65" customHeight="1" x14ac:dyDescent="0.25"/>
    <row r="1046753" ht="12.65" customHeight="1" x14ac:dyDescent="0.25"/>
    <row r="1046754" ht="12.65" customHeight="1" x14ac:dyDescent="0.25"/>
    <row r="1046755" ht="12.65" customHeight="1" x14ac:dyDescent="0.25"/>
    <row r="1046756" ht="12.65" customHeight="1" x14ac:dyDescent="0.25"/>
    <row r="1046757" ht="12.65" customHeight="1" x14ac:dyDescent="0.25"/>
    <row r="1046758" ht="12.65" customHeight="1" x14ac:dyDescent="0.25"/>
    <row r="1046759" ht="12.65" customHeight="1" x14ac:dyDescent="0.25"/>
    <row r="1046760" ht="12.65" customHeight="1" x14ac:dyDescent="0.25"/>
    <row r="1046761" ht="12.65" customHeight="1" x14ac:dyDescent="0.25"/>
    <row r="1046762" ht="12.65" customHeight="1" x14ac:dyDescent="0.25"/>
    <row r="1046763" ht="12.65" customHeight="1" x14ac:dyDescent="0.25"/>
    <row r="1046764" ht="12.65" customHeight="1" x14ac:dyDescent="0.25"/>
    <row r="1046765" ht="12.65" customHeight="1" x14ac:dyDescent="0.25"/>
    <row r="1046766" ht="12.65" customHeight="1" x14ac:dyDescent="0.25"/>
    <row r="1046767" ht="12.65" customHeight="1" x14ac:dyDescent="0.25"/>
    <row r="1046768" ht="12.65" customHeight="1" x14ac:dyDescent="0.25"/>
    <row r="1046769" ht="12.65" customHeight="1" x14ac:dyDescent="0.25"/>
    <row r="1046770" ht="12.65" customHeight="1" x14ac:dyDescent="0.25"/>
    <row r="1046771" ht="12.65" customHeight="1" x14ac:dyDescent="0.25"/>
    <row r="1046772" ht="12.65" customHeight="1" x14ac:dyDescent="0.25"/>
    <row r="1046773" ht="12.65" customHeight="1" x14ac:dyDescent="0.25"/>
    <row r="1046774" ht="12.65" customHeight="1" x14ac:dyDescent="0.25"/>
    <row r="1046775" ht="12.65" customHeight="1" x14ac:dyDescent="0.25"/>
    <row r="1046776" ht="12.65" customHeight="1" x14ac:dyDescent="0.25"/>
    <row r="1046777" ht="12.65" customHeight="1" x14ac:dyDescent="0.25"/>
    <row r="1046778" ht="12.65" customHeight="1" x14ac:dyDescent="0.25"/>
    <row r="1046779" ht="12.65" customHeight="1" x14ac:dyDescent="0.25"/>
    <row r="1046780" ht="12.65" customHeight="1" x14ac:dyDescent="0.25"/>
    <row r="1046781" ht="12.65" customHeight="1" x14ac:dyDescent="0.25"/>
    <row r="1046782" ht="12.65" customHeight="1" x14ac:dyDescent="0.25"/>
    <row r="1046783" ht="12.65" customHeight="1" x14ac:dyDescent="0.25"/>
    <row r="1046784" ht="12.65" customHeight="1" x14ac:dyDescent="0.25"/>
    <row r="1046785" ht="12.65" customHeight="1" x14ac:dyDescent="0.25"/>
    <row r="1046786" ht="12.65" customHeight="1" x14ac:dyDescent="0.25"/>
    <row r="1046787" ht="12.65" customHeight="1" x14ac:dyDescent="0.25"/>
    <row r="1046788" ht="12.65" customHeight="1" x14ac:dyDescent="0.25"/>
    <row r="1046789" ht="12.65" customHeight="1" x14ac:dyDescent="0.25"/>
    <row r="1046790" ht="12.65" customHeight="1" x14ac:dyDescent="0.25"/>
    <row r="1046791" ht="12.65" customHeight="1" x14ac:dyDescent="0.25"/>
    <row r="1046792" ht="12.65" customHeight="1" x14ac:dyDescent="0.25"/>
    <row r="1046793" ht="12.65" customHeight="1" x14ac:dyDescent="0.25"/>
    <row r="1046794" ht="12.65" customHeight="1" x14ac:dyDescent="0.25"/>
    <row r="1046795" ht="12.65" customHeight="1" x14ac:dyDescent="0.25"/>
    <row r="1046796" ht="12.65" customHeight="1" x14ac:dyDescent="0.25"/>
    <row r="1046797" ht="12.65" customHeight="1" x14ac:dyDescent="0.25"/>
    <row r="1046798" ht="12.65" customHeight="1" x14ac:dyDescent="0.25"/>
    <row r="1046799" ht="12.65" customHeight="1" x14ac:dyDescent="0.25"/>
    <row r="1046800" ht="12.65" customHeight="1" x14ac:dyDescent="0.25"/>
    <row r="1046801" ht="12.65" customHeight="1" x14ac:dyDescent="0.25"/>
    <row r="1046802" ht="12.65" customHeight="1" x14ac:dyDescent="0.25"/>
    <row r="1046803" ht="12.65" customHeight="1" x14ac:dyDescent="0.25"/>
    <row r="1046804" ht="12.65" customHeight="1" x14ac:dyDescent="0.25"/>
    <row r="1046805" ht="12.65" customHeight="1" x14ac:dyDescent="0.25"/>
    <row r="1046806" ht="12.65" customHeight="1" x14ac:dyDescent="0.25"/>
    <row r="1046807" ht="12.65" customHeight="1" x14ac:dyDescent="0.25"/>
    <row r="1046808" ht="12.65" customHeight="1" x14ac:dyDescent="0.25"/>
    <row r="1046809" ht="12.65" customHeight="1" x14ac:dyDescent="0.25"/>
    <row r="1046810" ht="12.65" customHeight="1" x14ac:dyDescent="0.25"/>
    <row r="1046811" ht="12.65" customHeight="1" x14ac:dyDescent="0.25"/>
    <row r="1046812" ht="12.65" customHeight="1" x14ac:dyDescent="0.25"/>
    <row r="1046813" ht="12.65" customHeight="1" x14ac:dyDescent="0.25"/>
    <row r="1046814" ht="12.65" customHeight="1" x14ac:dyDescent="0.25"/>
    <row r="1046815" ht="12.65" customHeight="1" x14ac:dyDescent="0.25"/>
    <row r="1046816" ht="12.65" customHeight="1" x14ac:dyDescent="0.25"/>
    <row r="1046817" ht="12.65" customHeight="1" x14ac:dyDescent="0.25"/>
    <row r="1046818" ht="12.65" customHeight="1" x14ac:dyDescent="0.25"/>
    <row r="1046819" ht="12.65" customHeight="1" x14ac:dyDescent="0.25"/>
    <row r="1046820" ht="12.65" customHeight="1" x14ac:dyDescent="0.25"/>
    <row r="1046821" ht="12.65" customHeight="1" x14ac:dyDescent="0.25"/>
    <row r="1046822" ht="12.65" customHeight="1" x14ac:dyDescent="0.25"/>
    <row r="1046823" ht="12.65" customHeight="1" x14ac:dyDescent="0.25"/>
    <row r="1046824" ht="12.65" customHeight="1" x14ac:dyDescent="0.25"/>
    <row r="1046825" ht="12.65" customHeight="1" x14ac:dyDescent="0.25"/>
    <row r="1046826" ht="12.65" customHeight="1" x14ac:dyDescent="0.25"/>
    <row r="1046827" ht="12.65" customHeight="1" x14ac:dyDescent="0.25"/>
    <row r="1046828" ht="12.65" customHeight="1" x14ac:dyDescent="0.25"/>
    <row r="1046829" ht="12.65" customHeight="1" x14ac:dyDescent="0.25"/>
    <row r="1046830" ht="12.65" customHeight="1" x14ac:dyDescent="0.25"/>
    <row r="1046831" ht="12.65" customHeight="1" x14ac:dyDescent="0.25"/>
    <row r="1046832" ht="12.65" customHeight="1" x14ac:dyDescent="0.25"/>
    <row r="1046833" ht="12.65" customHeight="1" x14ac:dyDescent="0.25"/>
    <row r="1046834" ht="12.65" customHeight="1" x14ac:dyDescent="0.25"/>
    <row r="1046835" ht="12.65" customHeight="1" x14ac:dyDescent="0.25"/>
    <row r="1046836" ht="12.65" customHeight="1" x14ac:dyDescent="0.25"/>
    <row r="1046837" ht="12.65" customHeight="1" x14ac:dyDescent="0.25"/>
    <row r="1046838" ht="12.65" customHeight="1" x14ac:dyDescent="0.25"/>
    <row r="1046839" ht="12.65" customHeight="1" x14ac:dyDescent="0.25"/>
    <row r="1046840" ht="12.65" customHeight="1" x14ac:dyDescent="0.25"/>
    <row r="1046841" ht="12.65" customHeight="1" x14ac:dyDescent="0.25"/>
    <row r="1046842" ht="12.65" customHeight="1" x14ac:dyDescent="0.25"/>
    <row r="1046843" ht="12.65" customHeight="1" x14ac:dyDescent="0.25"/>
    <row r="1046844" ht="12.65" customHeight="1" x14ac:dyDescent="0.25"/>
    <row r="1046845" ht="12.65" customHeight="1" x14ac:dyDescent="0.25"/>
    <row r="1046846" ht="12.65" customHeight="1" x14ac:dyDescent="0.25"/>
    <row r="1046847" ht="12.65" customHeight="1" x14ac:dyDescent="0.25"/>
    <row r="1046848" ht="12.65" customHeight="1" x14ac:dyDescent="0.25"/>
    <row r="1046849" ht="12.65" customHeight="1" x14ac:dyDescent="0.25"/>
    <row r="1046850" ht="12.65" customHeight="1" x14ac:dyDescent="0.25"/>
    <row r="1046851" ht="12.65" customHeight="1" x14ac:dyDescent="0.25"/>
    <row r="1046852" ht="12.65" customHeight="1" x14ac:dyDescent="0.25"/>
    <row r="1046853" ht="12.65" customHeight="1" x14ac:dyDescent="0.25"/>
    <row r="1046854" ht="12.65" customHeight="1" x14ac:dyDescent="0.25"/>
    <row r="1046855" ht="12.65" customHeight="1" x14ac:dyDescent="0.25"/>
    <row r="1046856" ht="12.65" customHeight="1" x14ac:dyDescent="0.25"/>
    <row r="1046857" ht="12.65" customHeight="1" x14ac:dyDescent="0.25"/>
    <row r="1046858" ht="12.65" customHeight="1" x14ac:dyDescent="0.25"/>
    <row r="1046859" ht="12.65" customHeight="1" x14ac:dyDescent="0.25"/>
    <row r="1046860" ht="12.65" customHeight="1" x14ac:dyDescent="0.25"/>
    <row r="1046861" ht="12.65" customHeight="1" x14ac:dyDescent="0.25"/>
    <row r="1046862" ht="12.65" customHeight="1" x14ac:dyDescent="0.25"/>
    <row r="1046863" ht="12.65" customHeight="1" x14ac:dyDescent="0.25"/>
    <row r="1046864" ht="12.65" customHeight="1" x14ac:dyDescent="0.25"/>
    <row r="1046865" ht="12.65" customHeight="1" x14ac:dyDescent="0.25"/>
    <row r="1046866" ht="12.65" customHeight="1" x14ac:dyDescent="0.25"/>
    <row r="1046867" ht="12.65" customHeight="1" x14ac:dyDescent="0.25"/>
    <row r="1046868" ht="12.65" customHeight="1" x14ac:dyDescent="0.25"/>
    <row r="1046869" ht="12.65" customHeight="1" x14ac:dyDescent="0.25"/>
    <row r="1046870" ht="12.65" customHeight="1" x14ac:dyDescent="0.25"/>
    <row r="1046871" ht="12.65" customHeight="1" x14ac:dyDescent="0.25"/>
    <row r="1046872" ht="12.65" customHeight="1" x14ac:dyDescent="0.25"/>
    <row r="1046873" ht="12.65" customHeight="1" x14ac:dyDescent="0.25"/>
    <row r="1046874" ht="12.65" customHeight="1" x14ac:dyDescent="0.25"/>
    <row r="1046875" ht="12.65" customHeight="1" x14ac:dyDescent="0.25"/>
    <row r="1046876" ht="12.65" customHeight="1" x14ac:dyDescent="0.25"/>
    <row r="1046877" ht="12.65" customHeight="1" x14ac:dyDescent="0.25"/>
    <row r="1046878" ht="12.65" customHeight="1" x14ac:dyDescent="0.25"/>
    <row r="1046879" ht="12.65" customHeight="1" x14ac:dyDescent="0.25"/>
    <row r="1046880" ht="12.65" customHeight="1" x14ac:dyDescent="0.25"/>
    <row r="1046881" ht="12.65" customHeight="1" x14ac:dyDescent="0.25"/>
    <row r="1046882" ht="12.65" customHeight="1" x14ac:dyDescent="0.25"/>
    <row r="1046883" ht="12.65" customHeight="1" x14ac:dyDescent="0.25"/>
    <row r="1046884" ht="12.65" customHeight="1" x14ac:dyDescent="0.25"/>
    <row r="1046885" ht="12.65" customHeight="1" x14ac:dyDescent="0.25"/>
    <row r="1046886" ht="12.65" customHeight="1" x14ac:dyDescent="0.25"/>
    <row r="1046887" ht="12.65" customHeight="1" x14ac:dyDescent="0.25"/>
    <row r="1046888" ht="12.65" customHeight="1" x14ac:dyDescent="0.25"/>
    <row r="1046889" ht="12.65" customHeight="1" x14ac:dyDescent="0.25"/>
    <row r="1046890" ht="12.65" customHeight="1" x14ac:dyDescent="0.25"/>
    <row r="1046891" ht="12.65" customHeight="1" x14ac:dyDescent="0.25"/>
    <row r="1046892" ht="12.65" customHeight="1" x14ac:dyDescent="0.25"/>
    <row r="1046893" ht="12.65" customHeight="1" x14ac:dyDescent="0.25"/>
    <row r="1046894" ht="12.65" customHeight="1" x14ac:dyDescent="0.25"/>
    <row r="1046895" ht="12.65" customHeight="1" x14ac:dyDescent="0.25"/>
    <row r="1046896" ht="12.65" customHeight="1" x14ac:dyDescent="0.25"/>
    <row r="1046897" ht="12.65" customHeight="1" x14ac:dyDescent="0.25"/>
    <row r="1046898" ht="12.65" customHeight="1" x14ac:dyDescent="0.25"/>
    <row r="1046899" ht="12.65" customHeight="1" x14ac:dyDescent="0.25"/>
    <row r="1046900" ht="12.65" customHeight="1" x14ac:dyDescent="0.25"/>
    <row r="1046901" ht="12.65" customHeight="1" x14ac:dyDescent="0.25"/>
    <row r="1046902" ht="12.65" customHeight="1" x14ac:dyDescent="0.25"/>
    <row r="1046903" ht="12.65" customHeight="1" x14ac:dyDescent="0.25"/>
    <row r="1046904" ht="12.65" customHeight="1" x14ac:dyDescent="0.25"/>
    <row r="1046905" ht="12.65" customHeight="1" x14ac:dyDescent="0.25"/>
    <row r="1046906" ht="12.65" customHeight="1" x14ac:dyDescent="0.25"/>
    <row r="1046907" ht="12.65" customHeight="1" x14ac:dyDescent="0.25"/>
    <row r="1046908" ht="12.65" customHeight="1" x14ac:dyDescent="0.25"/>
    <row r="1046909" ht="12.65" customHeight="1" x14ac:dyDescent="0.25"/>
    <row r="1046910" ht="12.65" customHeight="1" x14ac:dyDescent="0.25"/>
    <row r="1046911" ht="12.65" customHeight="1" x14ac:dyDescent="0.25"/>
    <row r="1046912" ht="12.65" customHeight="1" x14ac:dyDescent="0.25"/>
    <row r="1046913" ht="12.65" customHeight="1" x14ac:dyDescent="0.25"/>
    <row r="1046914" ht="12.65" customHeight="1" x14ac:dyDescent="0.25"/>
    <row r="1046915" ht="12.65" customHeight="1" x14ac:dyDescent="0.25"/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mergeCells count="3">
    <mergeCell ref="B1:E1"/>
    <mergeCell ref="F1:J1"/>
    <mergeCell ref="L1:P1"/>
  </mergeCells>
  <printOptions gridLines="1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048576"/>
  <sheetViews>
    <sheetView showRowColHeaders="0" zoomScale="120" workbookViewId="0">
      <pane xSplit="1" ySplit="2" topLeftCell="B3" activePane="bottomRight" state="frozen"/>
      <selection pane="topRight"/>
      <selection pane="bottomLeft"/>
      <selection pane="bottomRight" activeCell="B4" sqref="B4"/>
    </sheetView>
  </sheetViews>
  <sheetFormatPr defaultColWidth="9.26953125" defaultRowHeight="12.5" x14ac:dyDescent="0.25"/>
  <cols>
    <col min="1" max="2" width="12" customWidth="1"/>
    <col min="3" max="3" width="13.1796875" customWidth="1"/>
    <col min="4" max="4" width="13.54296875" customWidth="1"/>
    <col min="5" max="5" width="10.54296875" customWidth="1"/>
    <col min="6" max="6" width="12.7265625" customWidth="1"/>
    <col min="7" max="7" width="10.7265625" customWidth="1"/>
    <col min="8" max="8" width="11.26953125" customWidth="1"/>
    <col min="9" max="9" width="13.7265625" customWidth="1"/>
    <col min="10" max="10" width="12" customWidth="1"/>
    <col min="11" max="11" width="13.54296875" customWidth="1"/>
    <col min="12" max="12" width="9.81640625" customWidth="1"/>
    <col min="13" max="14" width="11.26953125" customWidth="1"/>
    <col min="15" max="15" width="12.1796875" customWidth="1"/>
    <col min="16" max="252" width="9.1796875" bestFit="1"/>
  </cols>
  <sheetData>
    <row r="1" spans="1:252" ht="15" customHeight="1" x14ac:dyDescent="0.35">
      <c r="A1" s="46" t="s">
        <v>0</v>
      </c>
      <c r="B1" s="47" t="s">
        <v>20</v>
      </c>
      <c r="C1" s="90" t="s">
        <v>20</v>
      </c>
      <c r="D1" s="90"/>
      <c r="E1" s="50"/>
      <c r="F1" s="54" t="s">
        <v>20</v>
      </c>
      <c r="G1" s="54"/>
      <c r="H1" s="57"/>
      <c r="I1" s="91" t="s">
        <v>20</v>
      </c>
      <c r="J1" s="91"/>
      <c r="K1" s="91"/>
      <c r="L1" s="91"/>
      <c r="M1" s="91"/>
      <c r="N1" s="61"/>
      <c r="O1" s="64" t="s">
        <v>20</v>
      </c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</row>
    <row r="2" spans="1:252" ht="17.25" customHeight="1" x14ac:dyDescent="0.35">
      <c r="A2" s="46"/>
      <c r="B2" s="48" t="s">
        <v>21</v>
      </c>
      <c r="C2" s="51" t="s">
        <v>22</v>
      </c>
      <c r="D2" s="51" t="s">
        <v>23</v>
      </c>
      <c r="E2" s="51" t="s">
        <v>24</v>
      </c>
      <c r="F2" s="55" t="s">
        <v>12</v>
      </c>
      <c r="G2" s="55" t="s">
        <v>25</v>
      </c>
      <c r="H2" s="58" t="s">
        <v>26</v>
      </c>
      <c r="I2" s="62" t="s">
        <v>27</v>
      </c>
      <c r="J2" s="62" t="s">
        <v>13</v>
      </c>
      <c r="K2" s="62" t="s">
        <v>28</v>
      </c>
      <c r="L2" s="62" t="s">
        <v>29</v>
      </c>
      <c r="M2" s="62" t="s">
        <v>30</v>
      </c>
      <c r="N2" s="62" t="s">
        <v>31</v>
      </c>
      <c r="O2" s="65" t="s">
        <v>14</v>
      </c>
    </row>
    <row r="3" spans="1:252" ht="12.65" customHeight="1" x14ac:dyDescent="0.35">
      <c r="A3" s="46">
        <v>1</v>
      </c>
      <c r="B3" s="49">
        <f>'Population Totals'!B3</f>
        <v>216662</v>
      </c>
      <c r="C3" s="49">
        <v>133127</v>
      </c>
      <c r="D3" s="49">
        <v>18270</v>
      </c>
      <c r="E3" s="52">
        <f t="shared" ref="E3:E42" si="0">IF(ISERROR(D3/B3),"",D3/B3)</f>
        <v>8.4324893151544802E-2</v>
      </c>
      <c r="F3" s="49">
        <v>32668</v>
      </c>
      <c r="G3" s="56">
        <f t="shared" ref="G3:G42" si="1">IF(ISERROR(F3/B3),"",F3/B3)</f>
        <v>0.15077863215515411</v>
      </c>
      <c r="H3" s="59">
        <f t="shared" ref="H3:H42" si="2">IF(ISERROR(O3/B3),"",O3/B3)</f>
        <v>0.38555445809602051</v>
      </c>
      <c r="I3" s="63">
        <v>1369</v>
      </c>
      <c r="J3" s="63">
        <v>25424</v>
      </c>
      <c r="K3" s="63">
        <v>183934</v>
      </c>
      <c r="L3" s="63">
        <v>193440</v>
      </c>
      <c r="M3" s="63">
        <f t="shared" ref="M3:M42" si="3">B3-C3</f>
        <v>83535</v>
      </c>
      <c r="N3" s="63">
        <v>126</v>
      </c>
      <c r="O3" s="66">
        <f t="shared" ref="O3:O42" si="4">B3-C3</f>
        <v>83535</v>
      </c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</row>
    <row r="4" spans="1:252" ht="14.5" x14ac:dyDescent="0.35">
      <c r="A4" s="46">
        <v>2</v>
      </c>
      <c r="B4" s="12">
        <f>'Population Totals'!B4</f>
        <v>220606</v>
      </c>
      <c r="C4" s="12">
        <v>106960</v>
      </c>
      <c r="D4" s="12">
        <v>41326</v>
      </c>
      <c r="E4" s="53">
        <f t="shared" si="0"/>
        <v>0.18732944706852941</v>
      </c>
      <c r="F4" s="12">
        <v>47276</v>
      </c>
      <c r="G4" s="53">
        <f t="shared" si="1"/>
        <v>0.21430060832434294</v>
      </c>
      <c r="H4" s="60">
        <f t="shared" si="2"/>
        <v>0.51515371295431678</v>
      </c>
      <c r="I4" s="12">
        <v>1937</v>
      </c>
      <c r="J4" s="12">
        <v>19114</v>
      </c>
      <c r="K4" s="12">
        <v>173164</v>
      </c>
      <c r="L4" s="12">
        <v>195942</v>
      </c>
      <c r="M4" s="12">
        <f t="shared" si="3"/>
        <v>113646</v>
      </c>
      <c r="N4" s="12">
        <v>120</v>
      </c>
      <c r="O4" s="12">
        <f t="shared" si="4"/>
        <v>113646</v>
      </c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</row>
    <row r="5" spans="1:252" ht="14.5" x14ac:dyDescent="0.35">
      <c r="A5" s="46">
        <v>3</v>
      </c>
      <c r="B5" s="49">
        <f>'Population Totals'!B5</f>
        <v>208665</v>
      </c>
      <c r="C5" s="49">
        <v>91470</v>
      </c>
      <c r="D5" s="49">
        <v>15949</v>
      </c>
      <c r="E5" s="52">
        <f t="shared" si="0"/>
        <v>7.6433517839599355E-2</v>
      </c>
      <c r="F5" s="49">
        <v>54827</v>
      </c>
      <c r="G5" s="56">
        <f t="shared" si="1"/>
        <v>0.26275129993051061</v>
      </c>
      <c r="H5" s="59">
        <f t="shared" si="2"/>
        <v>0.56164186614909062</v>
      </c>
      <c r="I5" s="63">
        <v>2009</v>
      </c>
      <c r="J5" s="63">
        <v>42381</v>
      </c>
      <c r="K5" s="63">
        <v>153639</v>
      </c>
      <c r="L5" s="63">
        <v>180655</v>
      </c>
      <c r="M5" s="63">
        <f t="shared" si="3"/>
        <v>117195</v>
      </c>
      <c r="N5" s="63">
        <v>144</v>
      </c>
      <c r="O5" s="66">
        <f t="shared" si="4"/>
        <v>117195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</row>
    <row r="6" spans="1:252" ht="14.5" x14ac:dyDescent="0.35">
      <c r="A6" s="46">
        <v>4</v>
      </c>
      <c r="B6" s="12">
        <f>'Population Totals'!B6</f>
        <v>213289</v>
      </c>
      <c r="C6" s="12">
        <v>134330</v>
      </c>
      <c r="D6" s="12">
        <v>10316</v>
      </c>
      <c r="E6" s="53">
        <f t="shared" si="0"/>
        <v>4.8366301121951907E-2</v>
      </c>
      <c r="F6" s="12">
        <v>19312</v>
      </c>
      <c r="G6" s="53">
        <f t="shared" si="1"/>
        <v>9.0543816136790925E-2</v>
      </c>
      <c r="H6" s="60">
        <f t="shared" si="2"/>
        <v>0.3701972441147926</v>
      </c>
      <c r="I6" s="12">
        <v>458</v>
      </c>
      <c r="J6" s="12">
        <v>39778</v>
      </c>
      <c r="K6" s="12">
        <v>193885</v>
      </c>
      <c r="L6" s="12">
        <v>192236</v>
      </c>
      <c r="M6" s="12">
        <f t="shared" si="3"/>
        <v>78959</v>
      </c>
      <c r="N6" s="12">
        <v>98</v>
      </c>
      <c r="O6" s="12">
        <f t="shared" si="4"/>
        <v>78959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</row>
    <row r="7" spans="1:252" ht="14.5" x14ac:dyDescent="0.35">
      <c r="A7" s="46">
        <v>5</v>
      </c>
      <c r="B7" s="49">
        <f>'Population Totals'!B7</f>
        <v>216292</v>
      </c>
      <c r="C7" s="49">
        <v>90201</v>
      </c>
      <c r="D7" s="49">
        <v>17972</v>
      </c>
      <c r="E7" s="52">
        <f t="shared" si="0"/>
        <v>8.3091376472546372E-2</v>
      </c>
      <c r="F7" s="49">
        <v>36308</v>
      </c>
      <c r="G7" s="56">
        <f t="shared" si="1"/>
        <v>0.16786566308508868</v>
      </c>
      <c r="H7" s="59">
        <f t="shared" si="2"/>
        <v>0.5829665452258983</v>
      </c>
      <c r="I7" s="63">
        <v>1134</v>
      </c>
      <c r="J7" s="63">
        <v>65900</v>
      </c>
      <c r="K7" s="63">
        <v>179812</v>
      </c>
      <c r="L7" s="63">
        <v>193744</v>
      </c>
      <c r="M7" s="63">
        <f t="shared" si="3"/>
        <v>126091</v>
      </c>
      <c r="N7" s="63">
        <v>122</v>
      </c>
      <c r="O7" s="66">
        <f t="shared" si="4"/>
        <v>126091</v>
      </c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</row>
    <row r="8" spans="1:252" ht="14.5" x14ac:dyDescent="0.35">
      <c r="A8" s="46">
        <v>6</v>
      </c>
      <c r="B8" s="12">
        <f>'Population Totals'!B8</f>
        <v>212897</v>
      </c>
      <c r="C8" s="12">
        <v>116169</v>
      </c>
      <c r="D8" s="12">
        <v>13456</v>
      </c>
      <c r="E8" s="53">
        <f t="shared" si="0"/>
        <v>6.3204272488574284E-2</v>
      </c>
      <c r="F8" s="12">
        <v>26231</v>
      </c>
      <c r="G8" s="53">
        <f t="shared" si="1"/>
        <v>0.12320981507489537</v>
      </c>
      <c r="H8" s="60">
        <f t="shared" si="2"/>
        <v>0.45434177090330063</v>
      </c>
      <c r="I8" s="12">
        <v>743</v>
      </c>
      <c r="J8" s="12">
        <v>48419</v>
      </c>
      <c r="K8" s="12">
        <v>186905</v>
      </c>
      <c r="L8" s="12">
        <v>190157</v>
      </c>
      <c r="M8" s="12">
        <f t="shared" si="3"/>
        <v>96728</v>
      </c>
      <c r="N8" s="12">
        <v>120</v>
      </c>
      <c r="O8" s="12">
        <f t="shared" si="4"/>
        <v>96728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</row>
    <row r="9" spans="1:252" ht="14.5" x14ac:dyDescent="0.35">
      <c r="A9" s="46">
        <v>7</v>
      </c>
      <c r="B9" s="49">
        <f>'Population Totals'!B9</f>
        <v>216308</v>
      </c>
      <c r="C9" s="49">
        <v>106640</v>
      </c>
      <c r="D9" s="49">
        <v>33732</v>
      </c>
      <c r="E9" s="52">
        <f t="shared" si="0"/>
        <v>0.15594430164395215</v>
      </c>
      <c r="F9" s="49">
        <v>34391</v>
      </c>
      <c r="G9" s="56">
        <f t="shared" si="1"/>
        <v>0.15899088337000944</v>
      </c>
      <c r="H9" s="59">
        <f t="shared" si="2"/>
        <v>0.50699927880614681</v>
      </c>
      <c r="I9" s="63">
        <v>1008</v>
      </c>
      <c r="J9" s="63">
        <v>33368</v>
      </c>
      <c r="K9" s="63">
        <v>181733</v>
      </c>
      <c r="L9" s="63">
        <v>190534</v>
      </c>
      <c r="M9" s="63">
        <f t="shared" si="3"/>
        <v>109668</v>
      </c>
      <c r="N9" s="63">
        <v>300</v>
      </c>
      <c r="O9" s="66">
        <f t="shared" si="4"/>
        <v>109668</v>
      </c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</row>
    <row r="10" spans="1:252" ht="14.5" x14ac:dyDescent="0.35">
      <c r="A10" s="46">
        <v>8</v>
      </c>
      <c r="B10" s="12">
        <f>'Population Totals'!B10</f>
        <v>205263</v>
      </c>
      <c r="C10" s="12">
        <v>74280</v>
      </c>
      <c r="D10" s="12">
        <v>53902</v>
      </c>
      <c r="E10" s="53">
        <f t="shared" si="0"/>
        <v>0.26259968917924809</v>
      </c>
      <c r="F10" s="12">
        <v>56740</v>
      </c>
      <c r="G10" s="53">
        <f t="shared" si="1"/>
        <v>0.27642585366091305</v>
      </c>
      <c r="H10" s="60">
        <f t="shared" si="2"/>
        <v>0.63812279855599885</v>
      </c>
      <c r="I10" s="12">
        <v>1615</v>
      </c>
      <c r="J10" s="12">
        <v>16797</v>
      </c>
      <c r="K10" s="12">
        <v>148090</v>
      </c>
      <c r="L10" s="12">
        <v>178581</v>
      </c>
      <c r="M10" s="12">
        <f t="shared" si="3"/>
        <v>130983</v>
      </c>
      <c r="N10" s="12">
        <v>341</v>
      </c>
      <c r="O10" s="12">
        <f t="shared" si="4"/>
        <v>130983</v>
      </c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</row>
    <row r="11" spans="1:252" ht="14.5" x14ac:dyDescent="0.35">
      <c r="A11" s="46">
        <v>9</v>
      </c>
      <c r="B11" s="49">
        <f>'Population Totals'!B11</f>
        <v>211019</v>
      </c>
      <c r="C11" s="49">
        <v>80646</v>
      </c>
      <c r="D11" s="49">
        <v>39961</v>
      </c>
      <c r="E11" s="52">
        <f t="shared" si="0"/>
        <v>0.18937157317587516</v>
      </c>
      <c r="F11" s="49">
        <v>66474</v>
      </c>
      <c r="G11" s="56">
        <f t="shared" si="1"/>
        <v>0.31501428781294577</v>
      </c>
      <c r="H11" s="59">
        <f t="shared" si="2"/>
        <v>0.61782588297736218</v>
      </c>
      <c r="I11" s="63">
        <v>1868</v>
      </c>
      <c r="J11" s="63">
        <v>20401</v>
      </c>
      <c r="K11" s="63">
        <v>144501</v>
      </c>
      <c r="L11" s="63">
        <v>182106</v>
      </c>
      <c r="M11" s="63">
        <f t="shared" si="3"/>
        <v>130373</v>
      </c>
      <c r="N11" s="63">
        <v>237</v>
      </c>
      <c r="O11" s="66">
        <f t="shared" si="4"/>
        <v>130373</v>
      </c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1:252" ht="14.5" x14ac:dyDescent="0.35">
      <c r="A12" s="46">
        <v>10</v>
      </c>
      <c r="B12" s="12">
        <f>'Population Totals'!B12</f>
        <v>209845</v>
      </c>
      <c r="C12" s="12">
        <v>109445</v>
      </c>
      <c r="D12" s="12">
        <v>25179</v>
      </c>
      <c r="E12" s="53">
        <f t="shared" si="0"/>
        <v>0.11998856298696657</v>
      </c>
      <c r="F12" s="12">
        <v>45216</v>
      </c>
      <c r="G12" s="53">
        <f t="shared" si="1"/>
        <v>0.21547332554981058</v>
      </c>
      <c r="H12" s="60">
        <f t="shared" si="2"/>
        <v>0.47844837856513139</v>
      </c>
      <c r="I12" s="12">
        <v>1380</v>
      </c>
      <c r="J12" s="12">
        <v>23179</v>
      </c>
      <c r="K12" s="12">
        <v>164312</v>
      </c>
      <c r="L12" s="12">
        <v>183860</v>
      </c>
      <c r="M12" s="12">
        <f t="shared" si="3"/>
        <v>100400</v>
      </c>
      <c r="N12" s="12">
        <v>170</v>
      </c>
      <c r="O12" s="12">
        <f t="shared" si="4"/>
        <v>100400</v>
      </c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</row>
    <row r="13" spans="1:252" ht="14.5" x14ac:dyDescent="0.35">
      <c r="A13" s="46">
        <v>11</v>
      </c>
      <c r="B13" s="49">
        <f>'Population Totals'!B13</f>
        <v>218697</v>
      </c>
      <c r="C13" s="49">
        <v>99327</v>
      </c>
      <c r="D13" s="49">
        <v>17230</v>
      </c>
      <c r="E13" s="52">
        <f t="shared" si="0"/>
        <v>7.8784802717915658E-2</v>
      </c>
      <c r="F13" s="49">
        <v>36869</v>
      </c>
      <c r="G13" s="56">
        <f t="shared" si="1"/>
        <v>0.16858484569975812</v>
      </c>
      <c r="H13" s="59">
        <f t="shared" si="2"/>
        <v>0.54582367385012143</v>
      </c>
      <c r="I13" s="63">
        <v>943</v>
      </c>
      <c r="J13" s="63">
        <v>58179</v>
      </c>
      <c r="K13" s="63">
        <v>181633</v>
      </c>
      <c r="L13" s="63">
        <v>193884</v>
      </c>
      <c r="M13" s="63">
        <f t="shared" si="3"/>
        <v>119370</v>
      </c>
      <c r="N13" s="63">
        <v>149</v>
      </c>
      <c r="O13" s="66">
        <f t="shared" si="4"/>
        <v>119370</v>
      </c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252" ht="14.5" x14ac:dyDescent="0.35">
      <c r="A14" s="46">
        <v>12</v>
      </c>
      <c r="B14" s="12">
        <f>'Population Totals'!B14</f>
        <v>217239</v>
      </c>
      <c r="C14" s="12">
        <v>139128</v>
      </c>
      <c r="D14" s="12">
        <v>13916</v>
      </c>
      <c r="E14" s="53">
        <f t="shared" si="0"/>
        <v>6.405847937064707E-2</v>
      </c>
      <c r="F14" s="12">
        <v>23762</v>
      </c>
      <c r="G14" s="53">
        <f t="shared" si="1"/>
        <v>0.10938183291213824</v>
      </c>
      <c r="H14" s="60">
        <f t="shared" si="2"/>
        <v>0.35956250949415158</v>
      </c>
      <c r="I14" s="12">
        <v>690</v>
      </c>
      <c r="J14" s="12">
        <v>31812</v>
      </c>
      <c r="K14" s="12">
        <v>193478</v>
      </c>
      <c r="L14" s="12">
        <v>196194</v>
      </c>
      <c r="M14" s="12">
        <f t="shared" si="3"/>
        <v>78111</v>
      </c>
      <c r="N14" s="12">
        <v>129</v>
      </c>
      <c r="O14" s="12">
        <f t="shared" si="4"/>
        <v>78111</v>
      </c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</row>
    <row r="15" spans="1:252" ht="14.5" x14ac:dyDescent="0.35">
      <c r="A15" s="46">
        <v>13</v>
      </c>
      <c r="B15" s="49">
        <f>'Population Totals'!B15</f>
        <v>207781</v>
      </c>
      <c r="C15" s="49">
        <v>161863</v>
      </c>
      <c r="D15" s="49">
        <v>16124</v>
      </c>
      <c r="E15" s="52">
        <f t="shared" si="0"/>
        <v>7.7600935600463952E-2</v>
      </c>
      <c r="F15" s="49">
        <v>19775</v>
      </c>
      <c r="G15" s="56">
        <f t="shared" si="1"/>
        <v>9.5172320857056222E-2</v>
      </c>
      <c r="H15" s="59">
        <f t="shared" si="2"/>
        <v>0.22099229477189927</v>
      </c>
      <c r="I15" s="63">
        <v>929</v>
      </c>
      <c r="J15" s="63">
        <v>3087</v>
      </c>
      <c r="K15" s="63">
        <v>188213</v>
      </c>
      <c r="L15" s="63">
        <v>191343</v>
      </c>
      <c r="M15" s="63">
        <f t="shared" si="3"/>
        <v>45918</v>
      </c>
      <c r="N15" s="63">
        <v>99</v>
      </c>
      <c r="O15" s="66">
        <f t="shared" si="4"/>
        <v>45918</v>
      </c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</row>
    <row r="16" spans="1:252" ht="14.5" x14ac:dyDescent="0.35">
      <c r="A16" s="46">
        <v>14</v>
      </c>
      <c r="B16" s="12">
        <f>'Population Totals'!B16</f>
        <v>211567</v>
      </c>
      <c r="C16" s="12">
        <v>125262</v>
      </c>
      <c r="D16" s="12">
        <v>40518</v>
      </c>
      <c r="E16" s="53">
        <f t="shared" si="0"/>
        <v>0.19151379941106128</v>
      </c>
      <c r="F16" s="12">
        <v>28700</v>
      </c>
      <c r="G16" s="53">
        <f t="shared" si="1"/>
        <v>0.13565442625740309</v>
      </c>
      <c r="H16" s="60">
        <f t="shared" si="2"/>
        <v>0.40793223895976216</v>
      </c>
      <c r="I16" s="12">
        <v>1531</v>
      </c>
      <c r="J16" s="12">
        <v>8002</v>
      </c>
      <c r="K16" s="12">
        <v>182932</v>
      </c>
      <c r="L16" s="12">
        <v>187297</v>
      </c>
      <c r="M16" s="12">
        <f t="shared" si="3"/>
        <v>86305</v>
      </c>
      <c r="N16" s="12">
        <v>311</v>
      </c>
      <c r="O16" s="12">
        <f t="shared" si="4"/>
        <v>86305</v>
      </c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</row>
    <row r="17" spans="1:34" ht="14.5" x14ac:dyDescent="0.35">
      <c r="A17" s="46">
        <v>15</v>
      </c>
      <c r="B17" s="49">
        <f>'Population Totals'!B17</f>
        <v>214632</v>
      </c>
      <c r="C17" s="49">
        <v>146910</v>
      </c>
      <c r="D17" s="49">
        <v>32695</v>
      </c>
      <c r="E17" s="52">
        <f t="shared" si="0"/>
        <v>0.15233050057773306</v>
      </c>
      <c r="F17" s="49">
        <v>20187</v>
      </c>
      <c r="G17" s="56">
        <f t="shared" si="1"/>
        <v>9.4054008721905405E-2</v>
      </c>
      <c r="H17" s="59">
        <f t="shared" si="2"/>
        <v>0.3155261098065526</v>
      </c>
      <c r="I17" s="63">
        <v>1024</v>
      </c>
      <c r="J17" s="63">
        <v>4559</v>
      </c>
      <c r="K17" s="63">
        <v>193670</v>
      </c>
      <c r="L17" s="63">
        <v>194991</v>
      </c>
      <c r="M17" s="63">
        <f t="shared" si="3"/>
        <v>67722</v>
      </c>
      <c r="N17" s="63">
        <v>164</v>
      </c>
      <c r="O17" s="66">
        <f t="shared" si="4"/>
        <v>67722</v>
      </c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 spans="1:34" ht="14.5" x14ac:dyDescent="0.35">
      <c r="A18" s="46">
        <v>16</v>
      </c>
      <c r="B18" s="12">
        <f>'Population Totals'!B18</f>
        <v>211577</v>
      </c>
      <c r="C18" s="12">
        <v>155143</v>
      </c>
      <c r="D18" s="12">
        <v>37587</v>
      </c>
      <c r="E18" s="53">
        <f t="shared" si="0"/>
        <v>0.17765163510211412</v>
      </c>
      <c r="F18" s="12">
        <v>8014</v>
      </c>
      <c r="G18" s="53">
        <f t="shared" si="1"/>
        <v>3.7877463051276837E-2</v>
      </c>
      <c r="H18" s="60">
        <f t="shared" si="2"/>
        <v>0.26673031567703481</v>
      </c>
      <c r="I18" s="12">
        <v>1287</v>
      </c>
      <c r="J18" s="12">
        <v>2120</v>
      </c>
      <c r="K18" s="12">
        <v>204122</v>
      </c>
      <c r="L18" s="12">
        <v>200098</v>
      </c>
      <c r="M18" s="12">
        <f t="shared" si="3"/>
        <v>56434</v>
      </c>
      <c r="N18" s="12">
        <v>100</v>
      </c>
      <c r="O18" s="12">
        <f t="shared" si="4"/>
        <v>56434</v>
      </c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</row>
    <row r="19" spans="1:34" ht="14.5" x14ac:dyDescent="0.35">
      <c r="A19" s="46">
        <v>17</v>
      </c>
      <c r="B19" s="49">
        <f>'Population Totals'!B19</f>
        <v>215305</v>
      </c>
      <c r="C19" s="49">
        <v>156988</v>
      </c>
      <c r="D19" s="49">
        <v>27530</v>
      </c>
      <c r="E19" s="52">
        <f t="shared" si="0"/>
        <v>0.12786512157172383</v>
      </c>
      <c r="F19" s="49">
        <v>13423</v>
      </c>
      <c r="G19" s="56">
        <f t="shared" si="1"/>
        <v>6.2344116485915327E-2</v>
      </c>
      <c r="H19" s="59">
        <f t="shared" si="2"/>
        <v>0.27085762058475188</v>
      </c>
      <c r="I19" s="63">
        <v>768</v>
      </c>
      <c r="J19" s="63">
        <v>7648</v>
      </c>
      <c r="K19" s="63">
        <v>201472</v>
      </c>
      <c r="L19" s="63">
        <v>197832</v>
      </c>
      <c r="M19" s="63">
        <f t="shared" si="3"/>
        <v>58317</v>
      </c>
      <c r="N19" s="63">
        <v>249</v>
      </c>
      <c r="O19" s="66">
        <f t="shared" si="4"/>
        <v>58317</v>
      </c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</row>
    <row r="20" spans="1:34" ht="14.5" x14ac:dyDescent="0.35">
      <c r="A20" s="46">
        <v>18</v>
      </c>
      <c r="B20" s="12">
        <f>'Population Totals'!B20</f>
        <v>222435</v>
      </c>
      <c r="C20" s="12">
        <v>108882</v>
      </c>
      <c r="D20" s="12">
        <v>71190</v>
      </c>
      <c r="E20" s="53">
        <f t="shared" si="0"/>
        <v>0.32004855351001416</v>
      </c>
      <c r="F20" s="12">
        <v>24915</v>
      </c>
      <c r="G20" s="53">
        <f t="shared" si="1"/>
        <v>0.11201025018544744</v>
      </c>
      <c r="H20" s="60">
        <f t="shared" si="2"/>
        <v>0.51049969654056238</v>
      </c>
      <c r="I20" s="12">
        <v>1251</v>
      </c>
      <c r="J20" s="12">
        <v>8955</v>
      </c>
      <c r="K20" s="12">
        <v>196707</v>
      </c>
      <c r="L20" s="12">
        <v>201166</v>
      </c>
      <c r="M20" s="12">
        <f t="shared" si="3"/>
        <v>113553</v>
      </c>
      <c r="N20" s="12">
        <v>649</v>
      </c>
      <c r="O20" s="12">
        <f t="shared" si="4"/>
        <v>113553</v>
      </c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</row>
    <row r="21" spans="1:34" ht="14.5" x14ac:dyDescent="0.35">
      <c r="A21" s="46">
        <v>19</v>
      </c>
      <c r="B21" s="49">
        <f>'Population Totals'!B21</f>
        <v>213787</v>
      </c>
      <c r="C21" s="49">
        <v>77189</v>
      </c>
      <c r="D21" s="49">
        <v>105359</v>
      </c>
      <c r="E21" s="52">
        <f t="shared" si="0"/>
        <v>0.49282229508810171</v>
      </c>
      <c r="F21" s="49">
        <v>15571</v>
      </c>
      <c r="G21" s="56">
        <f t="shared" si="1"/>
        <v>7.2834176072445939E-2</v>
      </c>
      <c r="H21" s="59">
        <f t="shared" si="2"/>
        <v>0.63894436986346226</v>
      </c>
      <c r="I21" s="63">
        <v>1064</v>
      </c>
      <c r="J21" s="63">
        <v>5271</v>
      </c>
      <c r="K21" s="63">
        <v>196648</v>
      </c>
      <c r="L21" s="63">
        <v>196204</v>
      </c>
      <c r="M21" s="63">
        <f t="shared" si="3"/>
        <v>136598</v>
      </c>
      <c r="N21" s="63">
        <v>361</v>
      </c>
      <c r="O21" s="66">
        <f t="shared" si="4"/>
        <v>136598</v>
      </c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</row>
    <row r="22" spans="1:34" ht="14.5" x14ac:dyDescent="0.35">
      <c r="A22" s="46">
        <v>20</v>
      </c>
      <c r="B22" s="12">
        <f>'Population Totals'!B22</f>
        <v>215298</v>
      </c>
      <c r="C22" s="12">
        <v>72920</v>
      </c>
      <c r="D22" s="12">
        <v>107129</v>
      </c>
      <c r="E22" s="53">
        <f t="shared" si="0"/>
        <v>0.49758474300736655</v>
      </c>
      <c r="F22" s="12">
        <v>17865</v>
      </c>
      <c r="G22" s="53">
        <f t="shared" si="1"/>
        <v>8.2978011871917071E-2</v>
      </c>
      <c r="H22" s="60">
        <f t="shared" si="2"/>
        <v>0.6613066540330147</v>
      </c>
      <c r="I22" s="12">
        <v>1050</v>
      </c>
      <c r="J22" s="12">
        <v>7916</v>
      </c>
      <c r="K22" s="12">
        <v>195264</v>
      </c>
      <c r="L22" s="12">
        <v>197047</v>
      </c>
      <c r="M22" s="12">
        <f t="shared" si="3"/>
        <v>142378</v>
      </c>
      <c r="N22" s="12">
        <v>298</v>
      </c>
      <c r="O22" s="12">
        <f t="shared" si="4"/>
        <v>142378</v>
      </c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</row>
    <row r="23" spans="1:34" ht="14.5" x14ac:dyDescent="0.35">
      <c r="A23" s="46">
        <v>21</v>
      </c>
      <c r="B23" s="49">
        <f>'Population Totals'!B23</f>
        <v>218726</v>
      </c>
      <c r="C23" s="49">
        <v>135928</v>
      </c>
      <c r="D23" s="49">
        <v>41590</v>
      </c>
      <c r="E23" s="52">
        <f t="shared" si="0"/>
        <v>0.19014657608149008</v>
      </c>
      <c r="F23" s="49">
        <v>19913</v>
      </c>
      <c r="G23" s="56">
        <f t="shared" si="1"/>
        <v>9.1040845624205627E-2</v>
      </c>
      <c r="H23" s="59">
        <f t="shared" si="2"/>
        <v>0.3785466748351819</v>
      </c>
      <c r="I23" s="63">
        <v>1143</v>
      </c>
      <c r="J23" s="63">
        <v>11326</v>
      </c>
      <c r="K23" s="63">
        <v>198005</v>
      </c>
      <c r="L23" s="63">
        <v>198664</v>
      </c>
      <c r="M23" s="63">
        <f t="shared" si="3"/>
        <v>82798</v>
      </c>
      <c r="N23" s="63">
        <v>311</v>
      </c>
      <c r="O23" s="66">
        <f t="shared" si="4"/>
        <v>82798</v>
      </c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4.5" x14ac:dyDescent="0.35">
      <c r="A24" s="46">
        <v>22</v>
      </c>
      <c r="B24" s="12">
        <f>'Population Totals'!B24</f>
        <v>219536</v>
      </c>
      <c r="C24" s="12">
        <v>143142</v>
      </c>
      <c r="D24" s="12">
        <v>32571</v>
      </c>
      <c r="E24" s="53">
        <f t="shared" si="0"/>
        <v>0.14836291086655493</v>
      </c>
      <c r="F24" s="12">
        <v>18606</v>
      </c>
      <c r="G24" s="53">
        <f t="shared" si="1"/>
        <v>8.475147583995335E-2</v>
      </c>
      <c r="H24" s="60">
        <f t="shared" si="2"/>
        <v>0.3479793746811457</v>
      </c>
      <c r="I24" s="12">
        <v>841</v>
      </c>
      <c r="J24" s="12">
        <v>15943</v>
      </c>
      <c r="K24" s="12">
        <v>201164</v>
      </c>
      <c r="L24" s="12">
        <v>198813</v>
      </c>
      <c r="M24" s="12">
        <f t="shared" si="3"/>
        <v>76394</v>
      </c>
      <c r="N24" s="12">
        <v>372</v>
      </c>
      <c r="O24" s="12">
        <f t="shared" si="4"/>
        <v>76394</v>
      </c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ht="14.5" x14ac:dyDescent="0.35">
      <c r="A25" s="46">
        <v>23</v>
      </c>
      <c r="B25" s="49">
        <f>'Population Totals'!B25</f>
        <v>215932</v>
      </c>
      <c r="C25" s="49">
        <v>137362</v>
      </c>
      <c r="D25" s="49">
        <v>44450</v>
      </c>
      <c r="E25" s="52">
        <f t="shared" si="0"/>
        <v>0.20585184224663319</v>
      </c>
      <c r="F25" s="49">
        <v>13948</v>
      </c>
      <c r="G25" s="56">
        <f t="shared" si="1"/>
        <v>6.4594409351092008E-2</v>
      </c>
      <c r="H25" s="59">
        <f t="shared" si="2"/>
        <v>0.3638645499509105</v>
      </c>
      <c r="I25" s="63">
        <v>830</v>
      </c>
      <c r="J25" s="63">
        <v>12225</v>
      </c>
      <c r="K25" s="63">
        <v>203827</v>
      </c>
      <c r="L25" s="63">
        <v>199421</v>
      </c>
      <c r="M25" s="63">
        <f t="shared" si="3"/>
        <v>78570</v>
      </c>
      <c r="N25" s="63">
        <v>281</v>
      </c>
      <c r="O25" s="66">
        <f t="shared" si="4"/>
        <v>78570</v>
      </c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</row>
    <row r="26" spans="1:34" ht="14.5" x14ac:dyDescent="0.35">
      <c r="A26" s="46">
        <v>24</v>
      </c>
      <c r="B26" s="12">
        <f>'Population Totals'!B26</f>
        <v>206478</v>
      </c>
      <c r="C26" s="12">
        <v>79772</v>
      </c>
      <c r="D26" s="12">
        <v>102023</v>
      </c>
      <c r="E26" s="53">
        <f t="shared" si="0"/>
        <v>0.49411075271941807</v>
      </c>
      <c r="F26" s="12">
        <v>11402</v>
      </c>
      <c r="G26" s="53">
        <f t="shared" si="1"/>
        <v>5.5221379517430426E-2</v>
      </c>
      <c r="H26" s="60">
        <f t="shared" si="2"/>
        <v>0.6136537548794545</v>
      </c>
      <c r="I26" s="12">
        <v>956</v>
      </c>
      <c r="J26" s="12">
        <v>4005</v>
      </c>
      <c r="K26" s="12">
        <v>194391</v>
      </c>
      <c r="L26" s="12">
        <v>191954</v>
      </c>
      <c r="M26" s="12">
        <f t="shared" si="3"/>
        <v>126706</v>
      </c>
      <c r="N26" s="12">
        <v>291</v>
      </c>
      <c r="O26" s="12">
        <f t="shared" si="4"/>
        <v>126706</v>
      </c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</row>
    <row r="27" spans="1:34" ht="14.5" x14ac:dyDescent="0.35">
      <c r="A27" s="46">
        <v>25</v>
      </c>
      <c r="B27" s="49">
        <f>'Population Totals'!B27</f>
        <v>214647</v>
      </c>
      <c r="C27" s="49">
        <v>142919</v>
      </c>
      <c r="D27" s="49">
        <v>60155</v>
      </c>
      <c r="E27" s="52">
        <f t="shared" si="0"/>
        <v>0.28025083043322291</v>
      </c>
      <c r="F27" s="49">
        <v>7284</v>
      </c>
      <c r="G27" s="56">
        <f t="shared" si="1"/>
        <v>3.3934785950886802E-2</v>
      </c>
      <c r="H27" s="59">
        <f t="shared" si="2"/>
        <v>0.33416726066518515</v>
      </c>
      <c r="I27" s="63">
        <v>779</v>
      </c>
      <c r="J27" s="63">
        <v>1841</v>
      </c>
      <c r="K27" s="63">
        <v>212496</v>
      </c>
      <c r="L27" s="63">
        <v>208941</v>
      </c>
      <c r="M27" s="63">
        <f t="shared" si="3"/>
        <v>71728</v>
      </c>
      <c r="N27" s="63">
        <v>141</v>
      </c>
      <c r="O27" s="66">
        <f t="shared" si="4"/>
        <v>71728</v>
      </c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</row>
    <row r="28" spans="1:34" ht="14.5" x14ac:dyDescent="0.35">
      <c r="A28" s="46">
        <v>26</v>
      </c>
      <c r="B28" s="12">
        <f>'Population Totals'!B28</f>
        <v>216173</v>
      </c>
      <c r="C28" s="12">
        <v>59996</v>
      </c>
      <c r="D28" s="12">
        <v>107372</v>
      </c>
      <c r="E28" s="53">
        <f t="shared" si="0"/>
        <v>0.49669477686852659</v>
      </c>
      <c r="F28" s="12">
        <v>38272</v>
      </c>
      <c r="G28" s="53">
        <f t="shared" si="1"/>
        <v>0.17704338654688606</v>
      </c>
      <c r="H28" s="60">
        <f t="shared" si="2"/>
        <v>0.72246302729758105</v>
      </c>
      <c r="I28" s="12">
        <v>1400</v>
      </c>
      <c r="J28" s="12">
        <v>4405</v>
      </c>
      <c r="K28" s="12">
        <v>176363</v>
      </c>
      <c r="L28" s="12">
        <v>199799</v>
      </c>
      <c r="M28" s="12">
        <f t="shared" si="3"/>
        <v>156177</v>
      </c>
      <c r="N28" s="12">
        <v>251</v>
      </c>
      <c r="O28" s="12">
        <f t="shared" si="4"/>
        <v>156177</v>
      </c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</row>
    <row r="29" spans="1:34" ht="14.5" x14ac:dyDescent="0.35">
      <c r="A29" s="46">
        <v>27</v>
      </c>
      <c r="B29" s="49">
        <f>'Population Totals'!B29</f>
        <v>213251</v>
      </c>
      <c r="C29" s="49">
        <v>76386</v>
      </c>
      <c r="D29" s="49">
        <v>111126</v>
      </c>
      <c r="E29" s="52">
        <f t="shared" si="0"/>
        <v>0.52110423866711064</v>
      </c>
      <c r="F29" s="49">
        <v>10182</v>
      </c>
      <c r="G29" s="56">
        <f t="shared" si="1"/>
        <v>4.7746552184983894E-2</v>
      </c>
      <c r="H29" s="59">
        <f t="shared" si="2"/>
        <v>0.64180238310723048</v>
      </c>
      <c r="I29" s="63">
        <v>1333</v>
      </c>
      <c r="J29" s="63">
        <v>5806</v>
      </c>
      <c r="K29" s="63">
        <v>201255</v>
      </c>
      <c r="L29" s="63">
        <v>199617</v>
      </c>
      <c r="M29" s="63">
        <f t="shared" si="3"/>
        <v>136865</v>
      </c>
      <c r="N29" s="63">
        <v>95</v>
      </c>
      <c r="O29" s="66">
        <f t="shared" si="4"/>
        <v>136865</v>
      </c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</row>
    <row r="30" spans="1:34" ht="14.5" x14ac:dyDescent="0.35">
      <c r="A30" s="46">
        <v>28</v>
      </c>
      <c r="B30" s="12">
        <f>'Population Totals'!B30</f>
        <v>218978</v>
      </c>
      <c r="C30" s="12">
        <v>142264</v>
      </c>
      <c r="D30" s="12">
        <v>41094</v>
      </c>
      <c r="E30" s="53">
        <f t="shared" si="0"/>
        <v>0.18766268757592086</v>
      </c>
      <c r="F30" s="12">
        <v>19856</v>
      </c>
      <c r="G30" s="53">
        <f t="shared" si="1"/>
        <v>9.0675775648695306E-2</v>
      </c>
      <c r="H30" s="60">
        <f t="shared" si="2"/>
        <v>0.35032743015280071</v>
      </c>
      <c r="I30" s="12">
        <v>762</v>
      </c>
      <c r="J30" s="12">
        <v>8478</v>
      </c>
      <c r="K30" s="12">
        <v>198816</v>
      </c>
      <c r="L30" s="12">
        <v>203454</v>
      </c>
      <c r="M30" s="12">
        <f t="shared" si="3"/>
        <v>76714</v>
      </c>
      <c r="N30" s="12">
        <v>144</v>
      </c>
      <c r="O30" s="12">
        <f t="shared" si="4"/>
        <v>76714</v>
      </c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</row>
    <row r="31" spans="1:34" ht="14.5" x14ac:dyDescent="0.35">
      <c r="A31" s="46">
        <v>29</v>
      </c>
      <c r="B31" s="49">
        <f>'Population Totals'!B31</f>
        <v>219543</v>
      </c>
      <c r="C31" s="49">
        <v>147952</v>
      </c>
      <c r="D31" s="49">
        <v>40583</v>
      </c>
      <c r="E31" s="52">
        <f t="shared" si="0"/>
        <v>0.18485217018989447</v>
      </c>
      <c r="F31" s="49">
        <v>14459</v>
      </c>
      <c r="G31" s="56">
        <f t="shared" si="1"/>
        <v>6.5859535489630736E-2</v>
      </c>
      <c r="H31" s="59">
        <f t="shared" si="2"/>
        <v>0.32609101633848492</v>
      </c>
      <c r="I31" s="63">
        <v>729</v>
      </c>
      <c r="J31" s="63">
        <v>7803</v>
      </c>
      <c r="K31" s="63">
        <v>204561</v>
      </c>
      <c r="L31" s="63">
        <v>203582</v>
      </c>
      <c r="M31" s="63">
        <f t="shared" si="3"/>
        <v>71591</v>
      </c>
      <c r="N31" s="63">
        <v>148</v>
      </c>
      <c r="O31" s="66">
        <f t="shared" si="4"/>
        <v>71591</v>
      </c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</row>
    <row r="32" spans="1:34" ht="14.5" x14ac:dyDescent="0.35">
      <c r="A32" s="46">
        <v>30</v>
      </c>
      <c r="B32" s="12">
        <f>'Population Totals'!B32</f>
        <v>217498</v>
      </c>
      <c r="C32" s="12">
        <v>142796</v>
      </c>
      <c r="D32" s="12">
        <v>25286</v>
      </c>
      <c r="E32" s="53">
        <f t="shared" si="0"/>
        <v>0.11625854030841663</v>
      </c>
      <c r="F32" s="12">
        <v>13858</v>
      </c>
      <c r="G32" s="53">
        <f t="shared" si="1"/>
        <v>6.371552841865212E-2</v>
      </c>
      <c r="H32" s="60">
        <f t="shared" si="2"/>
        <v>0.34346062952303008</v>
      </c>
      <c r="I32" s="12">
        <v>684</v>
      </c>
      <c r="J32" s="12">
        <v>28065</v>
      </c>
      <c r="K32" s="12">
        <v>204223</v>
      </c>
      <c r="L32" s="12">
        <v>203402</v>
      </c>
      <c r="M32" s="12">
        <f t="shared" si="3"/>
        <v>74702</v>
      </c>
      <c r="N32" s="12">
        <v>68</v>
      </c>
      <c r="O32" s="12">
        <f t="shared" si="4"/>
        <v>74702</v>
      </c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</row>
    <row r="33" spans="1:34" ht="14.5" x14ac:dyDescent="0.35">
      <c r="A33" s="46">
        <v>31</v>
      </c>
      <c r="B33" s="49">
        <f>'Population Totals'!B33</f>
        <v>216017</v>
      </c>
      <c r="C33" s="49">
        <v>155742</v>
      </c>
      <c r="D33" s="49">
        <v>27778</v>
      </c>
      <c r="E33" s="52">
        <f t="shared" si="0"/>
        <v>0.12859173120634024</v>
      </c>
      <c r="F33" s="49">
        <v>13843</v>
      </c>
      <c r="G33" s="56">
        <f t="shared" si="1"/>
        <v>6.4082919399862048E-2</v>
      </c>
      <c r="H33" s="59">
        <f t="shared" si="2"/>
        <v>0.27902896531291521</v>
      </c>
      <c r="I33" s="63">
        <v>636</v>
      </c>
      <c r="J33" s="63">
        <v>12653</v>
      </c>
      <c r="K33" s="63">
        <v>203953</v>
      </c>
      <c r="L33" s="63">
        <v>203174</v>
      </c>
      <c r="M33" s="63">
        <f t="shared" si="3"/>
        <v>60275</v>
      </c>
      <c r="N33" s="63">
        <v>89</v>
      </c>
      <c r="O33" s="66">
        <f t="shared" si="4"/>
        <v>60275</v>
      </c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</row>
    <row r="34" spans="1:34" ht="14.5" x14ac:dyDescent="0.35">
      <c r="A34" s="46">
        <v>32</v>
      </c>
      <c r="B34" s="12">
        <f>'Population Totals'!B34</f>
        <v>219897</v>
      </c>
      <c r="C34" s="12">
        <v>140847</v>
      </c>
      <c r="D34" s="12">
        <v>66417</v>
      </c>
      <c r="E34" s="53">
        <f t="shared" si="0"/>
        <v>0.30203686271299746</v>
      </c>
      <c r="F34" s="12">
        <v>7071</v>
      </c>
      <c r="G34" s="53">
        <f t="shared" si="1"/>
        <v>3.2155963928566553E-2</v>
      </c>
      <c r="H34" s="60">
        <f t="shared" si="2"/>
        <v>0.35948648685520951</v>
      </c>
      <c r="I34" s="12">
        <v>639</v>
      </c>
      <c r="J34" s="12">
        <v>1473</v>
      </c>
      <c r="K34" s="12">
        <v>215565</v>
      </c>
      <c r="L34" s="12">
        <v>213411</v>
      </c>
      <c r="M34" s="12">
        <f t="shared" si="3"/>
        <v>79050</v>
      </c>
      <c r="N34" s="12">
        <v>57</v>
      </c>
      <c r="O34" s="12">
        <f t="shared" si="4"/>
        <v>79050</v>
      </c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</row>
    <row r="35" spans="1:34" ht="14.5" x14ac:dyDescent="0.35">
      <c r="A35" s="46">
        <v>33</v>
      </c>
      <c r="B35" s="49">
        <f>'Population Totals'!B35</f>
        <v>224661</v>
      </c>
      <c r="C35" s="49">
        <v>184142</v>
      </c>
      <c r="D35" s="49">
        <v>8763</v>
      </c>
      <c r="E35" s="52">
        <f t="shared" si="0"/>
        <v>3.9005434855181806E-2</v>
      </c>
      <c r="F35" s="49">
        <v>22708</v>
      </c>
      <c r="G35" s="56">
        <f t="shared" si="1"/>
        <v>0.10107673338941783</v>
      </c>
      <c r="H35" s="59">
        <f t="shared" si="2"/>
        <v>0.18035618109062099</v>
      </c>
      <c r="I35" s="63">
        <v>953</v>
      </c>
      <c r="J35" s="63">
        <v>3068</v>
      </c>
      <c r="K35" s="63">
        <v>201193</v>
      </c>
      <c r="L35" s="63">
        <v>208635</v>
      </c>
      <c r="M35" s="63">
        <f t="shared" si="3"/>
        <v>40519</v>
      </c>
      <c r="N35" s="63">
        <v>81</v>
      </c>
      <c r="O35" s="66">
        <f t="shared" si="4"/>
        <v>40519</v>
      </c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</row>
    <row r="36" spans="1:34" ht="14.5" x14ac:dyDescent="0.35">
      <c r="A36" s="46">
        <v>34</v>
      </c>
      <c r="B36" s="12">
        <f>'Population Totals'!B36</f>
        <v>224135</v>
      </c>
      <c r="C36" s="12">
        <v>180277</v>
      </c>
      <c r="D36" s="12">
        <v>14173</v>
      </c>
      <c r="E36" s="53">
        <f t="shared" si="0"/>
        <v>6.3234211524304543E-2</v>
      </c>
      <c r="F36" s="12">
        <v>21898</v>
      </c>
      <c r="G36" s="53">
        <f t="shared" si="1"/>
        <v>9.7700046846766461E-2</v>
      </c>
      <c r="H36" s="60">
        <f t="shared" si="2"/>
        <v>0.19567671269547371</v>
      </c>
      <c r="I36" s="12">
        <v>766</v>
      </c>
      <c r="J36" s="12">
        <v>3886</v>
      </c>
      <c r="K36" s="12">
        <v>202639</v>
      </c>
      <c r="L36" s="12">
        <v>209694</v>
      </c>
      <c r="M36" s="12">
        <f t="shared" si="3"/>
        <v>43858</v>
      </c>
      <c r="N36" s="12">
        <v>110</v>
      </c>
      <c r="O36" s="12">
        <f t="shared" si="4"/>
        <v>43858</v>
      </c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</row>
    <row r="37" spans="1:34" ht="14.5" x14ac:dyDescent="0.35">
      <c r="A37" s="46">
        <v>35</v>
      </c>
      <c r="B37" s="49">
        <f>'Population Totals'!B37</f>
        <v>213720</v>
      </c>
      <c r="C37" s="49">
        <v>160621</v>
      </c>
      <c r="D37" s="49">
        <v>32914</v>
      </c>
      <c r="E37" s="52">
        <f t="shared" si="0"/>
        <v>0.15400524050159087</v>
      </c>
      <c r="F37" s="49">
        <v>7556</v>
      </c>
      <c r="G37" s="56">
        <f t="shared" si="1"/>
        <v>3.5354669661239006E-2</v>
      </c>
      <c r="H37" s="59">
        <f t="shared" si="2"/>
        <v>0.24845124461912782</v>
      </c>
      <c r="I37" s="63">
        <v>827</v>
      </c>
      <c r="J37" s="63">
        <v>3366</v>
      </c>
      <c r="K37" s="63">
        <v>205757</v>
      </c>
      <c r="L37" s="63">
        <v>201770</v>
      </c>
      <c r="M37" s="63">
        <f t="shared" si="3"/>
        <v>53099</v>
      </c>
      <c r="N37" s="63">
        <v>129</v>
      </c>
      <c r="O37" s="66">
        <f t="shared" si="4"/>
        <v>53099</v>
      </c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</row>
    <row r="38" spans="1:34" ht="14.5" x14ac:dyDescent="0.35">
      <c r="A38" s="46">
        <v>36</v>
      </c>
      <c r="B38" s="12">
        <f>'Population Totals'!B38</f>
        <v>222772</v>
      </c>
      <c r="C38" s="12">
        <v>149600</v>
      </c>
      <c r="D38" s="12">
        <v>55471</v>
      </c>
      <c r="E38" s="53">
        <f t="shared" si="0"/>
        <v>0.24900346542653476</v>
      </c>
      <c r="F38" s="12">
        <v>10067</v>
      </c>
      <c r="G38" s="53">
        <f t="shared" si="1"/>
        <v>4.5189700680516399E-2</v>
      </c>
      <c r="H38" s="60">
        <f t="shared" si="2"/>
        <v>0.32846138652972545</v>
      </c>
      <c r="I38" s="12">
        <v>717</v>
      </c>
      <c r="J38" s="12">
        <v>1521</v>
      </c>
      <c r="K38" s="12">
        <v>211934</v>
      </c>
      <c r="L38" s="12">
        <v>212406</v>
      </c>
      <c r="M38" s="12">
        <f t="shared" si="3"/>
        <v>73172</v>
      </c>
      <c r="N38" s="12">
        <v>68</v>
      </c>
      <c r="O38" s="12">
        <f t="shared" si="4"/>
        <v>73172</v>
      </c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</row>
    <row r="39" spans="1:34" ht="14.5" x14ac:dyDescent="0.35">
      <c r="A39" s="46">
        <v>37</v>
      </c>
      <c r="B39" s="49">
        <f>'Population Totals'!B39</f>
        <v>213485</v>
      </c>
      <c r="C39" s="49">
        <v>150689</v>
      </c>
      <c r="D39" s="49">
        <v>34989</v>
      </c>
      <c r="E39" s="52">
        <f t="shared" si="0"/>
        <v>0.16389441881162611</v>
      </c>
      <c r="F39" s="49">
        <v>12905</v>
      </c>
      <c r="G39" s="56">
        <f t="shared" si="1"/>
        <v>6.0449211888423074E-2</v>
      </c>
      <c r="H39" s="59">
        <f t="shared" si="2"/>
        <v>0.29414712977492563</v>
      </c>
      <c r="I39" s="63">
        <v>692</v>
      </c>
      <c r="J39" s="63">
        <v>6384</v>
      </c>
      <c r="K39" s="63">
        <v>200299</v>
      </c>
      <c r="L39" s="63">
        <v>199548</v>
      </c>
      <c r="M39" s="63">
        <f t="shared" si="3"/>
        <v>62796</v>
      </c>
      <c r="N39" s="63">
        <v>84</v>
      </c>
      <c r="O39" s="66">
        <f t="shared" si="4"/>
        <v>62796</v>
      </c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</row>
    <row r="40" spans="1:34" ht="14.5" x14ac:dyDescent="0.35">
      <c r="A40" s="46">
        <v>38</v>
      </c>
      <c r="B40" s="12">
        <f>'Population Totals'!B40</f>
        <v>221439</v>
      </c>
      <c r="C40" s="12">
        <v>187695</v>
      </c>
      <c r="D40" s="12">
        <v>9420</v>
      </c>
      <c r="E40" s="53">
        <f t="shared" si="0"/>
        <v>4.253993199029981E-2</v>
      </c>
      <c r="F40" s="12">
        <v>7422</v>
      </c>
      <c r="G40" s="53">
        <f t="shared" si="1"/>
        <v>3.3517131128662975E-2</v>
      </c>
      <c r="H40" s="60">
        <f t="shared" si="2"/>
        <v>0.15238508121875549</v>
      </c>
      <c r="I40" s="12">
        <v>474</v>
      </c>
      <c r="J40" s="12">
        <v>9143</v>
      </c>
      <c r="K40" s="12">
        <v>213203</v>
      </c>
      <c r="L40" s="12">
        <v>209765</v>
      </c>
      <c r="M40" s="12">
        <f t="shared" si="3"/>
        <v>33744</v>
      </c>
      <c r="N40" s="12">
        <v>91</v>
      </c>
      <c r="O40" s="12">
        <f t="shared" si="4"/>
        <v>33744</v>
      </c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1:34" ht="14.5" x14ac:dyDescent="0.35">
      <c r="A41" s="46">
        <v>39</v>
      </c>
      <c r="B41" s="49">
        <f>'Population Totals'!B41</f>
        <v>221784</v>
      </c>
      <c r="C41" s="49">
        <v>203412</v>
      </c>
      <c r="D41" s="49">
        <v>6455</v>
      </c>
      <c r="E41" s="52">
        <f t="shared" si="0"/>
        <v>2.9104894852649426E-2</v>
      </c>
      <c r="F41" s="49">
        <v>5937</v>
      </c>
      <c r="G41" s="56">
        <f t="shared" si="1"/>
        <v>2.6769289037982903E-2</v>
      </c>
      <c r="H41" s="59">
        <f t="shared" si="2"/>
        <v>8.2837355264581761E-2</v>
      </c>
      <c r="I41" s="63">
        <v>403</v>
      </c>
      <c r="J41" s="63">
        <v>877</v>
      </c>
      <c r="K41" s="63">
        <v>216944</v>
      </c>
      <c r="L41" s="63">
        <v>214095</v>
      </c>
      <c r="M41" s="63">
        <f t="shared" si="3"/>
        <v>18372</v>
      </c>
      <c r="N41" s="63">
        <v>30</v>
      </c>
      <c r="O41" s="66">
        <f t="shared" si="4"/>
        <v>18372</v>
      </c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</row>
    <row r="42" spans="1:34" ht="14.5" x14ac:dyDescent="0.35">
      <c r="A42" s="46">
        <v>40</v>
      </c>
      <c r="B42" s="49">
        <f>'Population Totals'!B42</f>
        <v>213557</v>
      </c>
      <c r="C42" s="49">
        <v>200434</v>
      </c>
      <c r="D42" s="49">
        <v>5610</v>
      </c>
      <c r="E42" s="52">
        <f t="shared" si="0"/>
        <v>2.6269333245924977E-2</v>
      </c>
      <c r="F42" s="49">
        <v>3038</v>
      </c>
      <c r="G42" s="56">
        <f t="shared" si="1"/>
        <v>1.4225710231928711E-2</v>
      </c>
      <c r="H42" s="59">
        <f t="shared" si="2"/>
        <v>6.1449636396840188E-2</v>
      </c>
      <c r="I42" s="63">
        <v>385</v>
      </c>
      <c r="J42" s="63">
        <v>858</v>
      </c>
      <c r="K42" s="63">
        <v>211942</v>
      </c>
      <c r="L42" s="63">
        <v>208230</v>
      </c>
      <c r="M42" s="63">
        <f t="shared" si="3"/>
        <v>13123</v>
      </c>
      <c r="N42" s="63">
        <v>28</v>
      </c>
      <c r="O42" s="66">
        <f t="shared" si="4"/>
        <v>13123</v>
      </c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</row>
    <row r="1046587" ht="12.65" customHeight="1" x14ac:dyDescent="0.25"/>
    <row r="1046588" ht="12.65" customHeight="1" x14ac:dyDescent="0.25"/>
    <row r="1046589" ht="12.65" customHeight="1" x14ac:dyDescent="0.25"/>
    <row r="1046590" ht="12.65" customHeight="1" x14ac:dyDescent="0.25"/>
    <row r="1046591" ht="12.65" customHeight="1" x14ac:dyDescent="0.25"/>
    <row r="1046592" ht="12.65" customHeight="1" x14ac:dyDescent="0.25"/>
    <row r="1046593" ht="12.65" customHeight="1" x14ac:dyDescent="0.25"/>
    <row r="1046594" ht="12.65" customHeight="1" x14ac:dyDescent="0.25"/>
    <row r="1046595" ht="12.65" customHeight="1" x14ac:dyDescent="0.25"/>
    <row r="1046596" ht="12.65" customHeight="1" x14ac:dyDescent="0.25"/>
    <row r="1046597" ht="12.65" customHeight="1" x14ac:dyDescent="0.25"/>
    <row r="1046598" ht="12.65" customHeight="1" x14ac:dyDescent="0.25"/>
    <row r="1046599" ht="12.65" customHeight="1" x14ac:dyDescent="0.25"/>
    <row r="1046600" ht="12.65" customHeight="1" x14ac:dyDescent="0.25"/>
    <row r="1046601" ht="12.65" customHeight="1" x14ac:dyDescent="0.25"/>
    <row r="1046602" ht="12.65" customHeight="1" x14ac:dyDescent="0.25"/>
    <row r="1046603" ht="12.65" customHeight="1" x14ac:dyDescent="0.25"/>
    <row r="1046604" ht="12.65" customHeight="1" x14ac:dyDescent="0.25"/>
    <row r="1046605" ht="12.65" customHeight="1" x14ac:dyDescent="0.25"/>
    <row r="1046606" ht="12.65" customHeight="1" x14ac:dyDescent="0.25"/>
    <row r="1046607" ht="12.65" customHeight="1" x14ac:dyDescent="0.25"/>
    <row r="1046608" ht="12.65" customHeight="1" x14ac:dyDescent="0.25"/>
    <row r="1046609" ht="12.65" customHeight="1" x14ac:dyDescent="0.25"/>
    <row r="1046610" ht="12.65" customHeight="1" x14ac:dyDescent="0.25"/>
    <row r="1046611" ht="12.65" customHeight="1" x14ac:dyDescent="0.25"/>
    <row r="1046612" ht="12.65" customHeight="1" x14ac:dyDescent="0.25"/>
    <row r="1046613" ht="12.65" customHeight="1" x14ac:dyDescent="0.25"/>
    <row r="1046614" ht="12.65" customHeight="1" x14ac:dyDescent="0.25"/>
    <row r="1046615" ht="12.65" customHeight="1" x14ac:dyDescent="0.25"/>
    <row r="1046616" ht="12.65" customHeight="1" x14ac:dyDescent="0.25"/>
    <row r="1046617" ht="12.65" customHeight="1" x14ac:dyDescent="0.25"/>
    <row r="1046618" ht="12.65" customHeight="1" x14ac:dyDescent="0.25"/>
    <row r="1046619" ht="12.65" customHeight="1" x14ac:dyDescent="0.25"/>
    <row r="1046620" ht="12.65" customHeight="1" x14ac:dyDescent="0.25"/>
    <row r="1046621" ht="12.65" customHeight="1" x14ac:dyDescent="0.25"/>
    <row r="1046622" ht="12.65" customHeight="1" x14ac:dyDescent="0.25"/>
    <row r="1046623" ht="12.65" customHeight="1" x14ac:dyDescent="0.25"/>
    <row r="1046624" ht="12.65" customHeight="1" x14ac:dyDescent="0.25"/>
    <row r="1046625" ht="12.65" customHeight="1" x14ac:dyDescent="0.25"/>
    <row r="1046626" ht="12.65" customHeight="1" x14ac:dyDescent="0.25"/>
    <row r="1046627" ht="12.65" customHeight="1" x14ac:dyDescent="0.25"/>
    <row r="1046628" ht="12.65" customHeight="1" x14ac:dyDescent="0.25"/>
    <row r="1046629" ht="12.65" customHeight="1" x14ac:dyDescent="0.25"/>
    <row r="1046630" ht="12.65" customHeight="1" x14ac:dyDescent="0.25"/>
    <row r="1046631" ht="12.65" customHeight="1" x14ac:dyDescent="0.25"/>
    <row r="1046632" ht="12.65" customHeight="1" x14ac:dyDescent="0.25"/>
    <row r="1046633" ht="12.65" customHeight="1" x14ac:dyDescent="0.25"/>
    <row r="1046634" ht="12.65" customHeight="1" x14ac:dyDescent="0.25"/>
    <row r="1046635" ht="12.65" customHeight="1" x14ac:dyDescent="0.25"/>
    <row r="1046636" ht="12.65" customHeight="1" x14ac:dyDescent="0.25"/>
    <row r="1046637" ht="12.65" customHeight="1" x14ac:dyDescent="0.25"/>
    <row r="1046638" ht="12.65" customHeight="1" x14ac:dyDescent="0.25"/>
    <row r="1046639" ht="12.65" customHeight="1" x14ac:dyDescent="0.25"/>
    <row r="1046640" ht="12.65" customHeight="1" x14ac:dyDescent="0.25"/>
    <row r="1046641" ht="12.65" customHeight="1" x14ac:dyDescent="0.25"/>
    <row r="1046642" ht="12.65" customHeight="1" x14ac:dyDescent="0.25"/>
    <row r="1046643" ht="12.65" customHeight="1" x14ac:dyDescent="0.25"/>
    <row r="1046644" ht="12.65" customHeight="1" x14ac:dyDescent="0.25"/>
    <row r="1046645" ht="12.65" customHeight="1" x14ac:dyDescent="0.25"/>
    <row r="1046646" ht="12.65" customHeight="1" x14ac:dyDescent="0.25"/>
    <row r="1046647" ht="12.65" customHeight="1" x14ac:dyDescent="0.25"/>
    <row r="1046648" ht="12.65" customHeight="1" x14ac:dyDescent="0.25"/>
    <row r="1046649" ht="12.65" customHeight="1" x14ac:dyDescent="0.25"/>
    <row r="1046650" ht="12.65" customHeight="1" x14ac:dyDescent="0.25"/>
    <row r="1046651" ht="12.65" customHeight="1" x14ac:dyDescent="0.25"/>
    <row r="1046652" ht="12.65" customHeight="1" x14ac:dyDescent="0.25"/>
    <row r="1046653" ht="12.65" customHeight="1" x14ac:dyDescent="0.25"/>
    <row r="1046654" ht="12.65" customHeight="1" x14ac:dyDescent="0.25"/>
    <row r="1046655" ht="12.65" customHeight="1" x14ac:dyDescent="0.25"/>
    <row r="1046656" ht="12.65" customHeight="1" x14ac:dyDescent="0.25"/>
    <row r="1046657" ht="12.65" customHeight="1" x14ac:dyDescent="0.25"/>
    <row r="1046658" ht="12.65" customHeight="1" x14ac:dyDescent="0.25"/>
    <row r="1046659" ht="12.65" customHeight="1" x14ac:dyDescent="0.25"/>
    <row r="1046660" ht="12.65" customHeight="1" x14ac:dyDescent="0.25"/>
    <row r="1046661" ht="12.65" customHeight="1" x14ac:dyDescent="0.25"/>
    <row r="1046662" ht="12.65" customHeight="1" x14ac:dyDescent="0.25"/>
    <row r="1046663" ht="12.65" customHeight="1" x14ac:dyDescent="0.25"/>
    <row r="1046664" ht="12.65" customHeight="1" x14ac:dyDescent="0.25"/>
    <row r="1046665" ht="12.65" customHeight="1" x14ac:dyDescent="0.25"/>
    <row r="1046666" ht="12.65" customHeight="1" x14ac:dyDescent="0.25"/>
    <row r="1046667" ht="12.65" customHeight="1" x14ac:dyDescent="0.25"/>
    <row r="1046668" ht="12.65" customHeight="1" x14ac:dyDescent="0.25"/>
    <row r="1046669" ht="12.65" customHeight="1" x14ac:dyDescent="0.25"/>
    <row r="1046670" ht="12.65" customHeight="1" x14ac:dyDescent="0.25"/>
    <row r="1046671" ht="12.65" customHeight="1" x14ac:dyDescent="0.25"/>
    <row r="1046672" ht="12.65" customHeight="1" x14ac:dyDescent="0.25"/>
    <row r="1046673" ht="12.65" customHeight="1" x14ac:dyDescent="0.25"/>
    <row r="1046674" ht="12.65" customHeight="1" x14ac:dyDescent="0.25"/>
    <row r="1046675" ht="12.65" customHeight="1" x14ac:dyDescent="0.25"/>
    <row r="1046676" ht="12.65" customHeight="1" x14ac:dyDescent="0.25"/>
    <row r="1046677" ht="12.65" customHeight="1" x14ac:dyDescent="0.25"/>
    <row r="1046678" ht="12.65" customHeight="1" x14ac:dyDescent="0.25"/>
    <row r="1046679" ht="12.65" customHeight="1" x14ac:dyDescent="0.25"/>
    <row r="1046680" ht="12.65" customHeight="1" x14ac:dyDescent="0.25"/>
    <row r="1046681" ht="12.65" customHeight="1" x14ac:dyDescent="0.25"/>
    <row r="1046682" ht="12.65" customHeight="1" x14ac:dyDescent="0.25"/>
    <row r="1046683" ht="12.65" customHeight="1" x14ac:dyDescent="0.25"/>
    <row r="1046684" ht="12.65" customHeight="1" x14ac:dyDescent="0.25"/>
    <row r="1046685" ht="12.65" customHeight="1" x14ac:dyDescent="0.25"/>
    <row r="1046686" ht="12.65" customHeight="1" x14ac:dyDescent="0.25"/>
    <row r="1046687" ht="12.65" customHeight="1" x14ac:dyDescent="0.25"/>
    <row r="1046688" ht="12.65" customHeight="1" x14ac:dyDescent="0.25"/>
    <row r="1046689" ht="12.65" customHeight="1" x14ac:dyDescent="0.25"/>
    <row r="1046690" ht="12.65" customHeight="1" x14ac:dyDescent="0.25"/>
    <row r="1046691" ht="12.65" customHeight="1" x14ac:dyDescent="0.25"/>
    <row r="1046692" ht="12.65" customHeight="1" x14ac:dyDescent="0.25"/>
    <row r="1046693" ht="12.65" customHeight="1" x14ac:dyDescent="0.25"/>
    <row r="1046694" ht="12.65" customHeight="1" x14ac:dyDescent="0.25"/>
    <row r="1046695" ht="12.65" customHeight="1" x14ac:dyDescent="0.25"/>
    <row r="1046696" ht="12.65" customHeight="1" x14ac:dyDescent="0.25"/>
    <row r="1046697" ht="12.65" customHeight="1" x14ac:dyDescent="0.25"/>
    <row r="1046698" ht="12.65" customHeight="1" x14ac:dyDescent="0.25"/>
    <row r="1046699" ht="12.65" customHeight="1" x14ac:dyDescent="0.25"/>
    <row r="1046700" ht="12.65" customHeight="1" x14ac:dyDescent="0.25"/>
    <row r="1046701" ht="12.65" customHeight="1" x14ac:dyDescent="0.25"/>
    <row r="1046702" ht="12.65" customHeight="1" x14ac:dyDescent="0.25"/>
    <row r="1046703" ht="12.65" customHeight="1" x14ac:dyDescent="0.25"/>
    <row r="1046704" ht="12.65" customHeight="1" x14ac:dyDescent="0.25"/>
    <row r="1046705" ht="12.65" customHeight="1" x14ac:dyDescent="0.25"/>
    <row r="1046706" ht="12.65" customHeight="1" x14ac:dyDescent="0.25"/>
    <row r="1046707" ht="12.65" customHeight="1" x14ac:dyDescent="0.25"/>
    <row r="1046708" ht="12.65" customHeight="1" x14ac:dyDescent="0.25"/>
    <row r="1046709" ht="12.65" customHeight="1" x14ac:dyDescent="0.25"/>
    <row r="1046710" ht="12.65" customHeight="1" x14ac:dyDescent="0.25"/>
    <row r="1046711" ht="12.65" customHeight="1" x14ac:dyDescent="0.25"/>
    <row r="1046712" ht="12.65" customHeight="1" x14ac:dyDescent="0.25"/>
    <row r="1046713" ht="12.65" customHeight="1" x14ac:dyDescent="0.25"/>
    <row r="1046714" ht="12.65" customHeight="1" x14ac:dyDescent="0.25"/>
    <row r="1046715" ht="12.65" customHeight="1" x14ac:dyDescent="0.25"/>
    <row r="1046716" ht="12.65" customHeight="1" x14ac:dyDescent="0.25"/>
    <row r="1046717" ht="12.65" customHeight="1" x14ac:dyDescent="0.25"/>
    <row r="1046718" ht="12.65" customHeight="1" x14ac:dyDescent="0.25"/>
    <row r="1046719" ht="12.65" customHeight="1" x14ac:dyDescent="0.25"/>
    <row r="1046720" ht="12.65" customHeight="1" x14ac:dyDescent="0.25"/>
    <row r="1046721" ht="12.65" customHeight="1" x14ac:dyDescent="0.25"/>
    <row r="1046722" ht="12.65" customHeight="1" x14ac:dyDescent="0.25"/>
    <row r="1046723" ht="12.65" customHeight="1" x14ac:dyDescent="0.25"/>
    <row r="1046724" ht="12.65" customHeight="1" x14ac:dyDescent="0.25"/>
    <row r="1046725" ht="12.65" customHeight="1" x14ac:dyDescent="0.25"/>
    <row r="1046726" ht="12.65" customHeight="1" x14ac:dyDescent="0.25"/>
    <row r="1046727" ht="12.65" customHeight="1" x14ac:dyDescent="0.25"/>
    <row r="1046728" ht="12.65" customHeight="1" x14ac:dyDescent="0.25"/>
    <row r="1046729" ht="12.65" customHeight="1" x14ac:dyDescent="0.25"/>
    <row r="1046730" ht="12.65" customHeight="1" x14ac:dyDescent="0.25"/>
    <row r="1046731" ht="12.65" customHeight="1" x14ac:dyDescent="0.25"/>
    <row r="1046732" ht="12.65" customHeight="1" x14ac:dyDescent="0.25"/>
    <row r="1046733" ht="12.65" customHeight="1" x14ac:dyDescent="0.25"/>
    <row r="1046734" ht="12.65" customHeight="1" x14ac:dyDescent="0.25"/>
    <row r="1046735" ht="12.65" customHeight="1" x14ac:dyDescent="0.25"/>
    <row r="1046736" ht="12.65" customHeight="1" x14ac:dyDescent="0.25"/>
    <row r="1046737" ht="12.65" customHeight="1" x14ac:dyDescent="0.25"/>
    <row r="1046738" ht="12.65" customHeight="1" x14ac:dyDescent="0.25"/>
    <row r="1046739" ht="12.65" customHeight="1" x14ac:dyDescent="0.25"/>
    <row r="1046740" ht="12.65" customHeight="1" x14ac:dyDescent="0.25"/>
    <row r="1046741" ht="12.65" customHeight="1" x14ac:dyDescent="0.25"/>
    <row r="1046742" ht="12.65" customHeight="1" x14ac:dyDescent="0.25"/>
    <row r="1046743" ht="12.65" customHeight="1" x14ac:dyDescent="0.25"/>
    <row r="1046744" ht="12.65" customHeight="1" x14ac:dyDescent="0.25"/>
    <row r="1046745" ht="12.65" customHeight="1" x14ac:dyDescent="0.25"/>
    <row r="1046746" ht="12.65" customHeight="1" x14ac:dyDescent="0.25"/>
    <row r="1046747" ht="12.65" customHeight="1" x14ac:dyDescent="0.25"/>
    <row r="1046748" ht="12.65" customHeight="1" x14ac:dyDescent="0.25"/>
    <row r="1046749" ht="12.65" customHeight="1" x14ac:dyDescent="0.25"/>
    <row r="1046750" ht="12.65" customHeight="1" x14ac:dyDescent="0.25"/>
    <row r="1046751" ht="12.65" customHeight="1" x14ac:dyDescent="0.25"/>
    <row r="1046752" ht="12.65" customHeight="1" x14ac:dyDescent="0.25"/>
    <row r="1046753" ht="12.65" customHeight="1" x14ac:dyDescent="0.25"/>
    <row r="1046754" ht="12.65" customHeight="1" x14ac:dyDescent="0.25"/>
    <row r="1046755" ht="12.65" customHeight="1" x14ac:dyDescent="0.25"/>
    <row r="1046756" ht="12.65" customHeight="1" x14ac:dyDescent="0.25"/>
    <row r="1046757" ht="12.65" customHeight="1" x14ac:dyDescent="0.25"/>
    <row r="1046758" ht="12.65" customHeight="1" x14ac:dyDescent="0.25"/>
    <row r="1046759" ht="12.65" customHeight="1" x14ac:dyDescent="0.25"/>
    <row r="1046760" ht="12.65" customHeight="1" x14ac:dyDescent="0.25"/>
    <row r="1046761" ht="12.65" customHeight="1" x14ac:dyDescent="0.25"/>
    <row r="1046762" ht="12.65" customHeight="1" x14ac:dyDescent="0.25"/>
    <row r="1046763" ht="12.65" customHeight="1" x14ac:dyDescent="0.25"/>
    <row r="1046764" ht="12.65" customHeight="1" x14ac:dyDescent="0.25"/>
    <row r="1046765" ht="12.65" customHeight="1" x14ac:dyDescent="0.25"/>
    <row r="1046766" ht="12.65" customHeight="1" x14ac:dyDescent="0.25"/>
    <row r="1046767" ht="12.65" customHeight="1" x14ac:dyDescent="0.25"/>
    <row r="1046768" ht="12.65" customHeight="1" x14ac:dyDescent="0.25"/>
    <row r="1046769" ht="12.65" customHeight="1" x14ac:dyDescent="0.25"/>
    <row r="1046770" ht="12.65" customHeight="1" x14ac:dyDescent="0.25"/>
    <row r="1046771" ht="12.65" customHeight="1" x14ac:dyDescent="0.25"/>
    <row r="1046772" ht="12.65" customHeight="1" x14ac:dyDescent="0.25"/>
    <row r="1046773" ht="12.65" customHeight="1" x14ac:dyDescent="0.25"/>
    <row r="1046774" ht="12.65" customHeight="1" x14ac:dyDescent="0.25"/>
    <row r="1046775" ht="12.65" customHeight="1" x14ac:dyDescent="0.25"/>
    <row r="1046776" ht="12.65" customHeight="1" x14ac:dyDescent="0.25"/>
    <row r="1046777" ht="12.65" customHeight="1" x14ac:dyDescent="0.25"/>
    <row r="1046778" ht="12.65" customHeight="1" x14ac:dyDescent="0.25"/>
    <row r="1046779" ht="12.65" customHeight="1" x14ac:dyDescent="0.25"/>
    <row r="1046780" ht="12.65" customHeight="1" x14ac:dyDescent="0.25"/>
    <row r="1046781" ht="12.65" customHeight="1" x14ac:dyDescent="0.25"/>
    <row r="1046782" ht="12.65" customHeight="1" x14ac:dyDescent="0.25"/>
    <row r="1046783" ht="12.65" customHeight="1" x14ac:dyDescent="0.25"/>
    <row r="1046784" ht="12.65" customHeight="1" x14ac:dyDescent="0.25"/>
    <row r="1046785" ht="12.65" customHeight="1" x14ac:dyDescent="0.25"/>
    <row r="1046786" ht="12.65" customHeight="1" x14ac:dyDescent="0.25"/>
    <row r="1046787" ht="12.65" customHeight="1" x14ac:dyDescent="0.25"/>
    <row r="1046788" ht="12.65" customHeight="1" x14ac:dyDescent="0.25"/>
    <row r="1046789" ht="12.65" customHeight="1" x14ac:dyDescent="0.25"/>
    <row r="1046790" ht="12.65" customHeight="1" x14ac:dyDescent="0.25"/>
    <row r="1046791" ht="12.65" customHeight="1" x14ac:dyDescent="0.25"/>
    <row r="1046792" ht="12.65" customHeight="1" x14ac:dyDescent="0.25"/>
    <row r="1046793" ht="12.65" customHeight="1" x14ac:dyDescent="0.25"/>
    <row r="1046794" ht="12.65" customHeight="1" x14ac:dyDescent="0.25"/>
    <row r="1046795" ht="12.65" customHeight="1" x14ac:dyDescent="0.25"/>
    <row r="1046796" ht="12.65" customHeight="1" x14ac:dyDescent="0.25"/>
    <row r="1046797" ht="12.65" customHeight="1" x14ac:dyDescent="0.25"/>
    <row r="1046798" ht="12.65" customHeight="1" x14ac:dyDescent="0.25"/>
    <row r="1046799" ht="12.65" customHeight="1" x14ac:dyDescent="0.25"/>
    <row r="1046800" ht="12.65" customHeight="1" x14ac:dyDescent="0.25"/>
    <row r="1046801" ht="12.65" customHeight="1" x14ac:dyDescent="0.25"/>
    <row r="1046802" ht="12.65" customHeight="1" x14ac:dyDescent="0.25"/>
    <row r="1046803" ht="12.65" customHeight="1" x14ac:dyDescent="0.25"/>
    <row r="1046804" ht="12.65" customHeight="1" x14ac:dyDescent="0.25"/>
    <row r="1046805" ht="12.65" customHeight="1" x14ac:dyDescent="0.25"/>
    <row r="1046806" ht="12.65" customHeight="1" x14ac:dyDescent="0.25"/>
    <row r="1046807" ht="12.65" customHeight="1" x14ac:dyDescent="0.25"/>
    <row r="1046808" ht="12.65" customHeight="1" x14ac:dyDescent="0.25"/>
    <row r="1046809" ht="12.65" customHeight="1" x14ac:dyDescent="0.25"/>
    <row r="1046810" ht="12.65" customHeight="1" x14ac:dyDescent="0.25"/>
    <row r="1046811" ht="12.65" customHeight="1" x14ac:dyDescent="0.25"/>
    <row r="1046812" ht="12.65" customHeight="1" x14ac:dyDescent="0.25"/>
    <row r="1046813" ht="12.65" customHeight="1" x14ac:dyDescent="0.25"/>
    <row r="1046814" ht="12.65" customHeight="1" x14ac:dyDescent="0.25"/>
    <row r="1046815" ht="12.65" customHeight="1" x14ac:dyDescent="0.25"/>
    <row r="1046816" ht="12.65" customHeight="1" x14ac:dyDescent="0.25"/>
    <row r="1046817" ht="12.65" customHeight="1" x14ac:dyDescent="0.25"/>
    <row r="1046818" ht="12.65" customHeight="1" x14ac:dyDescent="0.25"/>
    <row r="1046819" ht="12.65" customHeight="1" x14ac:dyDescent="0.25"/>
    <row r="1046820" ht="12.65" customHeight="1" x14ac:dyDescent="0.25"/>
    <row r="1046821" ht="12.65" customHeight="1" x14ac:dyDescent="0.25"/>
    <row r="1046822" ht="12.65" customHeight="1" x14ac:dyDescent="0.25"/>
    <row r="1046823" ht="12.65" customHeight="1" x14ac:dyDescent="0.25"/>
    <row r="1046824" ht="12.65" customHeight="1" x14ac:dyDescent="0.25"/>
    <row r="1046825" ht="12.65" customHeight="1" x14ac:dyDescent="0.25"/>
    <row r="1046826" ht="12.65" customHeight="1" x14ac:dyDescent="0.25"/>
    <row r="1046827" ht="12.65" customHeight="1" x14ac:dyDescent="0.25"/>
    <row r="1046828" ht="12.65" customHeight="1" x14ac:dyDescent="0.25"/>
    <row r="1046829" ht="12.65" customHeight="1" x14ac:dyDescent="0.25"/>
    <row r="1046830" ht="12.65" customHeight="1" x14ac:dyDescent="0.25"/>
    <row r="1046831" ht="12.65" customHeight="1" x14ac:dyDescent="0.25"/>
    <row r="1046832" ht="12.65" customHeight="1" x14ac:dyDescent="0.25"/>
    <row r="1046833" ht="12.65" customHeight="1" x14ac:dyDescent="0.25"/>
    <row r="1046834" ht="12.65" customHeight="1" x14ac:dyDescent="0.25"/>
    <row r="1046835" ht="12.65" customHeight="1" x14ac:dyDescent="0.25"/>
    <row r="1046836" ht="12.65" customHeight="1" x14ac:dyDescent="0.25"/>
    <row r="1046837" ht="12.65" customHeight="1" x14ac:dyDescent="0.25"/>
    <row r="1046838" ht="12.65" customHeight="1" x14ac:dyDescent="0.25"/>
    <row r="1046839" ht="12.65" customHeight="1" x14ac:dyDescent="0.25"/>
    <row r="1046840" ht="12.65" customHeight="1" x14ac:dyDescent="0.25"/>
    <row r="1046841" ht="12.65" customHeight="1" x14ac:dyDescent="0.25"/>
    <row r="1046842" ht="12.65" customHeight="1" x14ac:dyDescent="0.25"/>
    <row r="1046843" ht="12.65" customHeight="1" x14ac:dyDescent="0.25"/>
    <row r="1046844" ht="12.65" customHeight="1" x14ac:dyDescent="0.25"/>
    <row r="1046845" ht="12.65" customHeight="1" x14ac:dyDescent="0.25"/>
    <row r="1046846" ht="12.65" customHeight="1" x14ac:dyDescent="0.25"/>
    <row r="1046847" ht="12.65" customHeight="1" x14ac:dyDescent="0.25"/>
    <row r="1046848" ht="12.65" customHeight="1" x14ac:dyDescent="0.25"/>
    <row r="1046849" ht="12.65" customHeight="1" x14ac:dyDescent="0.25"/>
    <row r="1046850" ht="12.65" customHeight="1" x14ac:dyDescent="0.25"/>
    <row r="1046851" ht="12.65" customHeight="1" x14ac:dyDescent="0.25"/>
    <row r="1046852" ht="12.65" customHeight="1" x14ac:dyDescent="0.25"/>
    <row r="1046853" ht="12.65" customHeight="1" x14ac:dyDescent="0.25"/>
    <row r="1046854" ht="12.65" customHeight="1" x14ac:dyDescent="0.25"/>
    <row r="1046855" ht="12.65" customHeight="1" x14ac:dyDescent="0.25"/>
    <row r="1046856" ht="12.65" customHeight="1" x14ac:dyDescent="0.25"/>
    <row r="1046857" ht="12.65" customHeight="1" x14ac:dyDescent="0.25"/>
    <row r="1046858" ht="12.65" customHeight="1" x14ac:dyDescent="0.25"/>
    <row r="1046859" ht="12.65" customHeight="1" x14ac:dyDescent="0.25"/>
    <row r="1046860" ht="12.65" customHeight="1" x14ac:dyDescent="0.25"/>
    <row r="1046861" ht="12.65" customHeight="1" x14ac:dyDescent="0.25"/>
    <row r="1046862" ht="12.65" customHeight="1" x14ac:dyDescent="0.25"/>
    <row r="1046863" ht="12.65" customHeight="1" x14ac:dyDescent="0.25"/>
    <row r="1046864" ht="12.65" customHeight="1" x14ac:dyDescent="0.25"/>
    <row r="1046865" ht="12.65" customHeight="1" x14ac:dyDescent="0.25"/>
    <row r="1046866" ht="12.65" customHeight="1" x14ac:dyDescent="0.25"/>
    <row r="1046867" ht="12.65" customHeight="1" x14ac:dyDescent="0.25"/>
    <row r="1046868" ht="12.65" customHeight="1" x14ac:dyDescent="0.25"/>
    <row r="1046869" ht="12.65" customHeight="1" x14ac:dyDescent="0.25"/>
    <row r="1046870" ht="12.65" customHeight="1" x14ac:dyDescent="0.25"/>
    <row r="1046871" ht="12.65" customHeight="1" x14ac:dyDescent="0.25"/>
    <row r="1046872" ht="12.65" customHeight="1" x14ac:dyDescent="0.25"/>
    <row r="1046873" ht="12.65" customHeight="1" x14ac:dyDescent="0.25"/>
    <row r="1046874" ht="12.65" customHeight="1" x14ac:dyDescent="0.25"/>
    <row r="1046875" ht="12.65" customHeight="1" x14ac:dyDescent="0.25"/>
    <row r="1046876" ht="12.65" customHeight="1" x14ac:dyDescent="0.25"/>
    <row r="1046877" ht="12.65" customHeight="1" x14ac:dyDescent="0.25"/>
    <row r="1046878" ht="12.65" customHeight="1" x14ac:dyDescent="0.25"/>
    <row r="1046879" ht="12.65" customHeight="1" x14ac:dyDescent="0.25"/>
    <row r="1046880" ht="12.65" customHeight="1" x14ac:dyDescent="0.25"/>
    <row r="1046881" ht="12.65" customHeight="1" x14ac:dyDescent="0.25"/>
    <row r="1046882" ht="12.65" customHeight="1" x14ac:dyDescent="0.25"/>
    <row r="1046883" ht="12.65" customHeight="1" x14ac:dyDescent="0.25"/>
    <row r="1046884" ht="12.65" customHeight="1" x14ac:dyDescent="0.25"/>
    <row r="1046885" ht="12.65" customHeight="1" x14ac:dyDescent="0.25"/>
    <row r="1046886" ht="12.65" customHeight="1" x14ac:dyDescent="0.25"/>
    <row r="1046887" ht="12.65" customHeight="1" x14ac:dyDescent="0.25"/>
    <row r="1046888" ht="12.65" customHeight="1" x14ac:dyDescent="0.25"/>
    <row r="1046889" ht="12.65" customHeight="1" x14ac:dyDescent="0.25"/>
    <row r="1046890" ht="12.65" customHeight="1" x14ac:dyDescent="0.25"/>
    <row r="1046891" ht="12.65" customHeight="1" x14ac:dyDescent="0.25"/>
    <row r="1046892" ht="12.65" customHeight="1" x14ac:dyDescent="0.25"/>
    <row r="1046893" ht="12.65" customHeight="1" x14ac:dyDescent="0.25"/>
    <row r="1046894" ht="12.65" customHeight="1" x14ac:dyDescent="0.25"/>
    <row r="1046895" ht="12.65" customHeight="1" x14ac:dyDescent="0.25"/>
    <row r="1046896" ht="12.65" customHeight="1" x14ac:dyDescent="0.25"/>
    <row r="1046897" ht="12.65" customHeight="1" x14ac:dyDescent="0.25"/>
    <row r="1046898" ht="12.65" customHeight="1" x14ac:dyDescent="0.25"/>
    <row r="1046899" ht="12.65" customHeight="1" x14ac:dyDescent="0.25"/>
    <row r="1046900" ht="12.65" customHeight="1" x14ac:dyDescent="0.25"/>
    <row r="1046901" ht="12.65" customHeight="1" x14ac:dyDescent="0.25"/>
    <row r="1046902" ht="12.65" customHeight="1" x14ac:dyDescent="0.25"/>
    <row r="1046903" ht="12.65" customHeight="1" x14ac:dyDescent="0.25"/>
    <row r="1046904" ht="12.65" customHeight="1" x14ac:dyDescent="0.25"/>
    <row r="1046905" ht="12.65" customHeight="1" x14ac:dyDescent="0.25"/>
    <row r="1046906" ht="12.65" customHeight="1" x14ac:dyDescent="0.25"/>
    <row r="1046907" ht="12.65" customHeight="1" x14ac:dyDescent="0.25"/>
    <row r="1046908" ht="12.65" customHeight="1" x14ac:dyDescent="0.25"/>
    <row r="1046909" ht="12.65" customHeight="1" x14ac:dyDescent="0.25"/>
    <row r="1046910" ht="12.65" customHeight="1" x14ac:dyDescent="0.25"/>
    <row r="1046911" ht="12.65" customHeight="1" x14ac:dyDescent="0.25"/>
    <row r="1046912" ht="12.65" customHeight="1" x14ac:dyDescent="0.25"/>
    <row r="1046913" ht="12.65" customHeight="1" x14ac:dyDescent="0.25"/>
    <row r="1046914" ht="12.65" customHeight="1" x14ac:dyDescent="0.25"/>
    <row r="1046915" ht="12.65" customHeight="1" x14ac:dyDescent="0.25"/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mergeCells count="2">
    <mergeCell ref="C1:D1"/>
    <mergeCell ref="I1:M1"/>
  </mergeCells>
  <printOptions gridLines="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L1048576"/>
  <sheetViews>
    <sheetView showRowColHeaders="0" zoomScale="120" workbookViewId="0">
      <pane xSplit="1" ySplit="2" topLeftCell="B3" activePane="bottomRight" state="frozen"/>
      <selection pane="topRight"/>
      <selection pane="bottomLeft"/>
      <selection pane="bottomRight" activeCell="L3" sqref="L3"/>
    </sheetView>
  </sheetViews>
  <sheetFormatPr defaultColWidth="9.26953125" defaultRowHeight="12.5" x14ac:dyDescent="0.25"/>
  <cols>
    <col min="1" max="1" width="11" style="1" customWidth="1"/>
    <col min="2" max="6" width="13.1796875" style="43" customWidth="1"/>
    <col min="7" max="7" width="16.1796875" style="43" customWidth="1"/>
    <col min="8" max="8" width="13.1796875" style="43" customWidth="1"/>
    <col min="9" max="11" width="16.453125" style="43" customWidth="1"/>
    <col min="12" max="27" width="13.1796875" style="43" customWidth="1"/>
    <col min="28" max="272" width="9.1796875" style="43" bestFit="1"/>
  </cols>
  <sheetData>
    <row r="1" spans="1:29" ht="15" customHeight="1" x14ac:dyDescent="0.3">
      <c r="A1" s="67" t="s">
        <v>0</v>
      </c>
      <c r="B1" s="92" t="s">
        <v>32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9" s="45" customFormat="1" ht="18.75" customHeight="1" x14ac:dyDescent="0.3">
      <c r="A2" s="68"/>
      <c r="B2" s="70" t="s">
        <v>33</v>
      </c>
      <c r="C2" s="70" t="s">
        <v>34</v>
      </c>
      <c r="D2" s="70" t="s">
        <v>35</v>
      </c>
      <c r="E2" s="70" t="s">
        <v>36</v>
      </c>
      <c r="F2" s="70" t="s">
        <v>37</v>
      </c>
      <c r="G2" s="70" t="s">
        <v>38</v>
      </c>
      <c r="H2" s="70" t="s">
        <v>39</v>
      </c>
      <c r="I2" s="70" t="s">
        <v>40</v>
      </c>
      <c r="J2" s="70" t="s">
        <v>41</v>
      </c>
      <c r="K2" s="70" t="s">
        <v>42</v>
      </c>
      <c r="L2" s="70" t="s">
        <v>43</v>
      </c>
      <c r="M2" s="70" t="s">
        <v>44</v>
      </c>
      <c r="N2" s="70" t="s">
        <v>45</v>
      </c>
      <c r="O2" s="70" t="s">
        <v>46</v>
      </c>
      <c r="P2" s="70" t="s">
        <v>47</v>
      </c>
      <c r="Q2" s="70" t="s">
        <v>48</v>
      </c>
      <c r="R2" s="70" t="s">
        <v>49</v>
      </c>
      <c r="S2" s="70" t="s">
        <v>50</v>
      </c>
      <c r="T2" s="70" t="s">
        <v>51</v>
      </c>
      <c r="U2" s="70" t="s">
        <v>52</v>
      </c>
      <c r="V2" s="70" t="s">
        <v>53</v>
      </c>
      <c r="W2" s="70" t="s">
        <v>54</v>
      </c>
      <c r="X2" s="70" t="s">
        <v>55</v>
      </c>
      <c r="Y2" s="70" t="s">
        <v>56</v>
      </c>
      <c r="Z2" s="70" t="s">
        <v>57</v>
      </c>
      <c r="AA2" s="70" t="s">
        <v>58</v>
      </c>
    </row>
    <row r="3" spans="1:29" ht="12.65" customHeight="1" x14ac:dyDescent="0.3">
      <c r="A3" s="67">
        <v>1</v>
      </c>
      <c r="B3" s="49">
        <v>178711</v>
      </c>
      <c r="C3" s="49">
        <v>113121</v>
      </c>
      <c r="D3" s="49">
        <v>15104</v>
      </c>
      <c r="E3" s="49">
        <v>24482</v>
      </c>
      <c r="F3" s="49">
        <v>154229</v>
      </c>
      <c r="G3" s="49">
        <v>109293</v>
      </c>
      <c r="H3" s="49">
        <v>22049</v>
      </c>
      <c r="I3" s="49">
        <v>1428</v>
      </c>
      <c r="J3" s="71">
        <v>188</v>
      </c>
      <c r="K3" s="71">
        <v>115</v>
      </c>
      <c r="L3" s="71">
        <f t="shared" ref="L3:L42" si="0">B3-G3</f>
        <v>69418</v>
      </c>
      <c r="M3" s="49">
        <v>162602</v>
      </c>
      <c r="N3" s="71">
        <v>1194</v>
      </c>
      <c r="O3" s="71">
        <v>155</v>
      </c>
      <c r="P3" s="71">
        <v>179</v>
      </c>
      <c r="Q3" s="71">
        <v>13</v>
      </c>
      <c r="R3" s="71">
        <v>355</v>
      </c>
      <c r="S3" s="71">
        <f t="shared" ref="S3:S42" si="1">D3+N3+O3+P3+Q3+R3</f>
        <v>17000</v>
      </c>
      <c r="T3" s="71">
        <v>14763</v>
      </c>
      <c r="U3" s="71">
        <v>1121</v>
      </c>
      <c r="V3" s="71">
        <v>138</v>
      </c>
      <c r="W3" s="71">
        <v>169</v>
      </c>
      <c r="X3" s="71">
        <v>12</v>
      </c>
      <c r="Y3" s="71">
        <v>159</v>
      </c>
      <c r="Z3" s="71">
        <f t="shared" ref="Z3:Z42" si="2">T3+U3+V3+W3+X3+Y3</f>
        <v>16362</v>
      </c>
      <c r="AA3" s="71">
        <v>21896</v>
      </c>
      <c r="AB3" s="45"/>
      <c r="AC3" s="45"/>
    </row>
    <row r="4" spans="1:29" ht="13" x14ac:dyDescent="0.3">
      <c r="A4" s="67">
        <v>2</v>
      </c>
      <c r="B4" s="12">
        <v>177600</v>
      </c>
      <c r="C4" s="12">
        <v>91343</v>
      </c>
      <c r="D4" s="12">
        <v>32878</v>
      </c>
      <c r="E4" s="12">
        <v>34009</v>
      </c>
      <c r="F4" s="12">
        <v>143591</v>
      </c>
      <c r="G4" s="12">
        <v>87432</v>
      </c>
      <c r="H4" s="12">
        <v>15660</v>
      </c>
      <c r="I4" s="12">
        <v>1091</v>
      </c>
      <c r="J4" s="7">
        <v>240</v>
      </c>
      <c r="K4" s="7">
        <v>99</v>
      </c>
      <c r="L4" s="7">
        <f t="shared" si="0"/>
        <v>90168</v>
      </c>
      <c r="M4" s="12">
        <v>160025</v>
      </c>
      <c r="N4" s="7">
        <v>1532</v>
      </c>
      <c r="O4" s="7">
        <v>240</v>
      </c>
      <c r="P4" s="7">
        <v>207</v>
      </c>
      <c r="Q4" s="7">
        <v>15</v>
      </c>
      <c r="R4" s="7">
        <v>691</v>
      </c>
      <c r="S4" s="7">
        <f t="shared" si="1"/>
        <v>35563</v>
      </c>
      <c r="T4" s="7">
        <v>32336</v>
      </c>
      <c r="U4" s="7">
        <v>1436</v>
      </c>
      <c r="V4" s="7">
        <v>225</v>
      </c>
      <c r="W4" s="7">
        <v>204</v>
      </c>
      <c r="X4" s="7">
        <v>15</v>
      </c>
      <c r="Y4" s="7">
        <v>237</v>
      </c>
      <c r="Z4" s="7">
        <f t="shared" si="2"/>
        <v>34453</v>
      </c>
      <c r="AA4" s="7">
        <v>15515</v>
      </c>
      <c r="AB4" s="45"/>
      <c r="AC4" s="45"/>
    </row>
    <row r="5" spans="1:29" ht="13" x14ac:dyDescent="0.3">
      <c r="A5" s="67">
        <v>3</v>
      </c>
      <c r="B5" s="49">
        <v>159867</v>
      </c>
      <c r="C5" s="49">
        <v>73180</v>
      </c>
      <c r="D5" s="49">
        <v>11885</v>
      </c>
      <c r="E5" s="49">
        <v>38472</v>
      </c>
      <c r="F5" s="49">
        <v>121395</v>
      </c>
      <c r="G5" s="49">
        <v>68819</v>
      </c>
      <c r="H5" s="49">
        <v>34626</v>
      </c>
      <c r="I5" s="49">
        <v>953</v>
      </c>
      <c r="J5" s="71">
        <v>191</v>
      </c>
      <c r="K5" s="71">
        <v>118</v>
      </c>
      <c r="L5" s="71">
        <f t="shared" si="0"/>
        <v>91048</v>
      </c>
      <c r="M5" s="49">
        <v>141354</v>
      </c>
      <c r="N5" s="71">
        <v>836</v>
      </c>
      <c r="O5" s="71">
        <v>115</v>
      </c>
      <c r="P5" s="71">
        <v>132</v>
      </c>
      <c r="Q5" s="71">
        <v>9</v>
      </c>
      <c r="R5" s="71">
        <v>335</v>
      </c>
      <c r="S5" s="71">
        <f t="shared" si="1"/>
        <v>13312</v>
      </c>
      <c r="T5" s="71">
        <v>11622</v>
      </c>
      <c r="U5" s="71">
        <v>777</v>
      </c>
      <c r="V5" s="71">
        <v>101</v>
      </c>
      <c r="W5" s="71">
        <v>131</v>
      </c>
      <c r="X5" s="71">
        <v>9</v>
      </c>
      <c r="Y5" s="71">
        <v>119</v>
      </c>
      <c r="Z5" s="71">
        <f t="shared" si="2"/>
        <v>12759</v>
      </c>
      <c r="AA5" s="71">
        <v>34501</v>
      </c>
      <c r="AB5" s="45"/>
      <c r="AC5" s="45"/>
    </row>
    <row r="6" spans="1:29" ht="13" x14ac:dyDescent="0.3">
      <c r="A6" s="67">
        <v>4</v>
      </c>
      <c r="B6" s="12">
        <v>165885</v>
      </c>
      <c r="C6" s="12">
        <v>108528</v>
      </c>
      <c r="D6" s="12">
        <v>7992</v>
      </c>
      <c r="E6" s="12">
        <v>13654</v>
      </c>
      <c r="F6" s="12">
        <v>152231</v>
      </c>
      <c r="G6" s="12">
        <v>106112</v>
      </c>
      <c r="H6" s="12">
        <v>30886</v>
      </c>
      <c r="I6" s="12">
        <v>1293</v>
      </c>
      <c r="J6" s="7">
        <v>125</v>
      </c>
      <c r="K6" s="7">
        <v>78</v>
      </c>
      <c r="L6" s="7">
        <f t="shared" si="0"/>
        <v>59773</v>
      </c>
      <c r="M6" s="12">
        <v>153074</v>
      </c>
      <c r="N6" s="7">
        <v>873</v>
      </c>
      <c r="O6" s="7">
        <v>109</v>
      </c>
      <c r="P6" s="7">
        <v>92</v>
      </c>
      <c r="Q6" s="7">
        <v>9</v>
      </c>
      <c r="R6" s="7">
        <v>256</v>
      </c>
      <c r="S6" s="7">
        <f t="shared" si="1"/>
        <v>9331</v>
      </c>
      <c r="T6" s="7">
        <v>7839</v>
      </c>
      <c r="U6" s="7">
        <v>835</v>
      </c>
      <c r="V6" s="7">
        <v>100</v>
      </c>
      <c r="W6" s="7">
        <v>87</v>
      </c>
      <c r="X6" s="7">
        <v>9</v>
      </c>
      <c r="Y6" s="7">
        <v>102</v>
      </c>
      <c r="Z6" s="7">
        <f t="shared" si="2"/>
        <v>8972</v>
      </c>
      <c r="AA6" s="7">
        <v>30791</v>
      </c>
      <c r="AB6" s="45"/>
      <c r="AC6" s="45"/>
    </row>
    <row r="7" spans="1:29" ht="13" x14ac:dyDescent="0.3">
      <c r="A7" s="67">
        <v>5</v>
      </c>
      <c r="B7" s="49">
        <v>165192</v>
      </c>
      <c r="C7" s="49">
        <v>72739</v>
      </c>
      <c r="D7" s="49">
        <v>13729</v>
      </c>
      <c r="E7" s="49">
        <v>25069</v>
      </c>
      <c r="F7" s="49">
        <v>140123</v>
      </c>
      <c r="G7" s="49">
        <v>69538</v>
      </c>
      <c r="H7" s="49">
        <v>50498</v>
      </c>
      <c r="I7" s="49">
        <v>775</v>
      </c>
      <c r="J7" s="71">
        <v>192</v>
      </c>
      <c r="K7" s="71">
        <v>96</v>
      </c>
      <c r="L7" s="71">
        <f t="shared" si="0"/>
        <v>95654</v>
      </c>
      <c r="M7" s="49">
        <v>150692</v>
      </c>
      <c r="N7" s="71">
        <v>966</v>
      </c>
      <c r="O7" s="71">
        <v>112</v>
      </c>
      <c r="P7" s="71">
        <v>129</v>
      </c>
      <c r="Q7" s="71">
        <v>7</v>
      </c>
      <c r="R7" s="71">
        <v>323</v>
      </c>
      <c r="S7" s="71">
        <f t="shared" si="1"/>
        <v>15266</v>
      </c>
      <c r="T7" s="71">
        <v>13467</v>
      </c>
      <c r="U7" s="71">
        <v>918</v>
      </c>
      <c r="V7" s="71">
        <v>98</v>
      </c>
      <c r="W7" s="71">
        <v>125</v>
      </c>
      <c r="X7" s="71">
        <v>7</v>
      </c>
      <c r="Y7" s="71">
        <v>140</v>
      </c>
      <c r="Z7" s="71">
        <f t="shared" si="2"/>
        <v>14755</v>
      </c>
      <c r="AA7" s="71">
        <v>50346</v>
      </c>
      <c r="AB7" s="45"/>
      <c r="AC7" s="45"/>
    </row>
    <row r="8" spans="1:29" ht="13" x14ac:dyDescent="0.3">
      <c r="A8" s="67">
        <v>6</v>
      </c>
      <c r="B8" s="12">
        <v>165090</v>
      </c>
      <c r="C8" s="12">
        <v>93122</v>
      </c>
      <c r="D8" s="12">
        <v>10285</v>
      </c>
      <c r="E8" s="12">
        <v>18839</v>
      </c>
      <c r="F8" s="12">
        <v>146251</v>
      </c>
      <c r="G8" s="12">
        <v>90262</v>
      </c>
      <c r="H8" s="12">
        <v>38366</v>
      </c>
      <c r="I8" s="12">
        <v>1250</v>
      </c>
      <c r="J8" s="7">
        <v>246</v>
      </c>
      <c r="K8" s="7">
        <v>104</v>
      </c>
      <c r="L8" s="7">
        <f t="shared" si="0"/>
        <v>74828</v>
      </c>
      <c r="M8" s="12">
        <v>150619</v>
      </c>
      <c r="N8" s="7">
        <v>800</v>
      </c>
      <c r="O8" s="7">
        <v>83</v>
      </c>
      <c r="P8" s="7">
        <v>131</v>
      </c>
      <c r="Q8" s="7">
        <v>9</v>
      </c>
      <c r="R8" s="7">
        <v>249</v>
      </c>
      <c r="S8" s="7">
        <f t="shared" si="1"/>
        <v>11557</v>
      </c>
      <c r="T8" s="7">
        <v>10106</v>
      </c>
      <c r="U8" s="7">
        <v>748</v>
      </c>
      <c r="V8" s="7">
        <v>80</v>
      </c>
      <c r="W8" s="7">
        <v>125</v>
      </c>
      <c r="X8" s="7">
        <v>9</v>
      </c>
      <c r="Y8" s="7">
        <v>97</v>
      </c>
      <c r="Z8" s="7">
        <f t="shared" si="2"/>
        <v>11165</v>
      </c>
      <c r="AA8" s="7">
        <v>38244</v>
      </c>
      <c r="AB8" s="45"/>
      <c r="AC8" s="45"/>
    </row>
    <row r="9" spans="1:29" ht="13" x14ac:dyDescent="0.3">
      <c r="A9" s="67">
        <v>7</v>
      </c>
      <c r="B9" s="49">
        <v>166147</v>
      </c>
      <c r="C9" s="49">
        <v>85416</v>
      </c>
      <c r="D9" s="49">
        <v>25497</v>
      </c>
      <c r="E9" s="49">
        <v>24291</v>
      </c>
      <c r="F9" s="49">
        <v>141856</v>
      </c>
      <c r="G9" s="49">
        <v>82077</v>
      </c>
      <c r="H9" s="49">
        <v>26617</v>
      </c>
      <c r="I9" s="49">
        <v>965</v>
      </c>
      <c r="J9" s="71">
        <v>240</v>
      </c>
      <c r="K9" s="71">
        <v>222</v>
      </c>
      <c r="L9" s="71">
        <f t="shared" si="0"/>
        <v>84070</v>
      </c>
      <c r="M9" s="49">
        <v>149722</v>
      </c>
      <c r="N9" s="71">
        <v>1201</v>
      </c>
      <c r="O9" s="71">
        <v>185</v>
      </c>
      <c r="P9" s="71">
        <v>210</v>
      </c>
      <c r="Q9" s="71">
        <v>9</v>
      </c>
      <c r="R9" s="71">
        <v>492</v>
      </c>
      <c r="S9" s="71">
        <f t="shared" si="1"/>
        <v>27594</v>
      </c>
      <c r="T9" s="71">
        <v>25041</v>
      </c>
      <c r="U9" s="71">
        <v>1126</v>
      </c>
      <c r="V9" s="71">
        <v>171</v>
      </c>
      <c r="W9" s="71">
        <v>207</v>
      </c>
      <c r="X9" s="71">
        <v>9</v>
      </c>
      <c r="Y9" s="71">
        <v>206</v>
      </c>
      <c r="Z9" s="71">
        <f t="shared" si="2"/>
        <v>26760</v>
      </c>
      <c r="AA9" s="71">
        <v>26431</v>
      </c>
      <c r="AB9" s="45"/>
      <c r="AC9" s="45"/>
    </row>
    <row r="10" spans="1:29" ht="13" x14ac:dyDescent="0.3">
      <c r="A10" s="67">
        <v>8</v>
      </c>
      <c r="B10" s="12">
        <v>149589</v>
      </c>
      <c r="C10" s="12">
        <v>57550</v>
      </c>
      <c r="D10" s="12">
        <v>39564</v>
      </c>
      <c r="E10" s="12">
        <v>37861</v>
      </c>
      <c r="F10" s="12">
        <v>111728</v>
      </c>
      <c r="G10" s="12">
        <v>53206</v>
      </c>
      <c r="H10" s="12">
        <v>12914</v>
      </c>
      <c r="I10" s="12">
        <v>600</v>
      </c>
      <c r="J10" s="7">
        <v>254</v>
      </c>
      <c r="K10" s="7">
        <v>236</v>
      </c>
      <c r="L10" s="7">
        <f t="shared" si="0"/>
        <v>96383</v>
      </c>
      <c r="M10" s="12">
        <v>132820</v>
      </c>
      <c r="N10" s="7">
        <v>1278</v>
      </c>
      <c r="O10" s="7">
        <v>336</v>
      </c>
      <c r="P10" s="7">
        <v>267</v>
      </c>
      <c r="Q10" s="7">
        <v>37</v>
      </c>
      <c r="R10" s="7">
        <v>691</v>
      </c>
      <c r="S10" s="7">
        <f t="shared" si="1"/>
        <v>42173</v>
      </c>
      <c r="T10" s="7">
        <v>38866</v>
      </c>
      <c r="U10" s="7">
        <v>1187</v>
      </c>
      <c r="V10" s="7">
        <v>319</v>
      </c>
      <c r="W10" s="7">
        <v>261</v>
      </c>
      <c r="X10" s="7">
        <v>36</v>
      </c>
      <c r="Y10" s="7">
        <v>249</v>
      </c>
      <c r="Z10" s="7">
        <f t="shared" si="2"/>
        <v>40918</v>
      </c>
      <c r="AA10" s="7">
        <v>12793</v>
      </c>
      <c r="AB10" s="45"/>
      <c r="AC10" s="45"/>
    </row>
    <row r="11" spans="1:29" ht="13" x14ac:dyDescent="0.3">
      <c r="A11" s="67">
        <v>9</v>
      </c>
      <c r="B11" s="49">
        <v>155838</v>
      </c>
      <c r="C11" s="49">
        <v>63849</v>
      </c>
      <c r="D11" s="49">
        <v>30026</v>
      </c>
      <c r="E11" s="49">
        <v>44557</v>
      </c>
      <c r="F11" s="49">
        <v>111281</v>
      </c>
      <c r="G11" s="49">
        <v>58991</v>
      </c>
      <c r="H11" s="49">
        <v>15506</v>
      </c>
      <c r="I11" s="49">
        <v>627</v>
      </c>
      <c r="J11" s="71">
        <v>282</v>
      </c>
      <c r="K11" s="71">
        <v>185</v>
      </c>
      <c r="L11" s="71">
        <f t="shared" si="0"/>
        <v>96847</v>
      </c>
      <c r="M11" s="49">
        <v>137293</v>
      </c>
      <c r="N11" s="71">
        <v>1418</v>
      </c>
      <c r="O11" s="71">
        <v>279</v>
      </c>
      <c r="P11" s="71">
        <v>211</v>
      </c>
      <c r="Q11" s="71">
        <v>27</v>
      </c>
      <c r="R11" s="71">
        <v>647</v>
      </c>
      <c r="S11" s="71">
        <f t="shared" si="1"/>
        <v>32608</v>
      </c>
      <c r="T11" s="71">
        <v>29449</v>
      </c>
      <c r="U11" s="71">
        <v>1285</v>
      </c>
      <c r="V11" s="71">
        <v>245</v>
      </c>
      <c r="W11" s="71">
        <v>200</v>
      </c>
      <c r="X11" s="71">
        <v>26</v>
      </c>
      <c r="Y11" s="71">
        <v>199</v>
      </c>
      <c r="Z11" s="71">
        <f t="shared" si="2"/>
        <v>31404</v>
      </c>
      <c r="AA11" s="71">
        <v>15394</v>
      </c>
      <c r="AB11" s="45"/>
      <c r="AC11" s="45"/>
    </row>
    <row r="12" spans="1:29" ht="13" x14ac:dyDescent="0.3">
      <c r="A12" s="67">
        <v>10</v>
      </c>
      <c r="B12" s="12">
        <v>153039</v>
      </c>
      <c r="C12" s="12">
        <v>83626</v>
      </c>
      <c r="D12" s="12">
        <v>18371</v>
      </c>
      <c r="E12" s="12">
        <v>29972</v>
      </c>
      <c r="F12" s="12">
        <v>123067</v>
      </c>
      <c r="G12" s="12">
        <v>80081</v>
      </c>
      <c r="H12" s="12">
        <v>17595</v>
      </c>
      <c r="I12" s="12">
        <v>963</v>
      </c>
      <c r="J12" s="7">
        <v>196</v>
      </c>
      <c r="K12" s="7">
        <v>114</v>
      </c>
      <c r="L12" s="7">
        <f t="shared" si="0"/>
        <v>72958</v>
      </c>
      <c r="M12" s="12">
        <v>137399</v>
      </c>
      <c r="N12" s="7">
        <v>1174</v>
      </c>
      <c r="O12" s="7">
        <v>190</v>
      </c>
      <c r="P12" s="7">
        <v>168</v>
      </c>
      <c r="Q12" s="7">
        <v>16</v>
      </c>
      <c r="R12" s="7">
        <v>429</v>
      </c>
      <c r="S12" s="7">
        <f t="shared" si="1"/>
        <v>20348</v>
      </c>
      <c r="T12" s="7">
        <v>18034</v>
      </c>
      <c r="U12" s="7">
        <v>1124</v>
      </c>
      <c r="V12" s="7">
        <v>168</v>
      </c>
      <c r="W12" s="7">
        <v>160</v>
      </c>
      <c r="X12" s="7">
        <v>12</v>
      </c>
      <c r="Y12" s="7">
        <v>174</v>
      </c>
      <c r="Z12" s="7">
        <f t="shared" si="2"/>
        <v>19672</v>
      </c>
      <c r="AA12" s="7">
        <v>17516</v>
      </c>
      <c r="AB12" s="45"/>
      <c r="AC12" s="45"/>
    </row>
    <row r="13" spans="1:29" ht="13" x14ac:dyDescent="0.3">
      <c r="A13" s="67">
        <v>11</v>
      </c>
      <c r="B13" s="49">
        <v>158727</v>
      </c>
      <c r="C13" s="49">
        <v>76390</v>
      </c>
      <c r="D13" s="49">
        <v>12735</v>
      </c>
      <c r="E13" s="49">
        <v>25142</v>
      </c>
      <c r="F13" s="49">
        <v>133585</v>
      </c>
      <c r="G13" s="49">
        <v>73184</v>
      </c>
      <c r="H13" s="49">
        <v>41080</v>
      </c>
      <c r="I13" s="49">
        <v>848</v>
      </c>
      <c r="J13" s="71">
        <v>147</v>
      </c>
      <c r="K13" s="71">
        <v>123</v>
      </c>
      <c r="L13" s="71">
        <f t="shared" si="0"/>
        <v>85543</v>
      </c>
      <c r="M13" s="49">
        <v>143590</v>
      </c>
      <c r="N13" s="71">
        <v>949</v>
      </c>
      <c r="O13" s="71">
        <v>87</v>
      </c>
      <c r="P13" s="71">
        <v>143</v>
      </c>
      <c r="Q13" s="71">
        <v>11</v>
      </c>
      <c r="R13" s="71">
        <v>286</v>
      </c>
      <c r="S13" s="71">
        <f t="shared" si="1"/>
        <v>14211</v>
      </c>
      <c r="T13" s="71">
        <v>12467</v>
      </c>
      <c r="U13" s="71">
        <v>879</v>
      </c>
      <c r="V13" s="71">
        <v>76</v>
      </c>
      <c r="W13" s="71">
        <v>139</v>
      </c>
      <c r="X13" s="71">
        <v>10</v>
      </c>
      <c r="Y13" s="71">
        <v>125</v>
      </c>
      <c r="Z13" s="71">
        <f t="shared" si="2"/>
        <v>13696</v>
      </c>
      <c r="AA13" s="71">
        <v>40960</v>
      </c>
      <c r="AB13" s="45"/>
      <c r="AC13" s="45"/>
    </row>
    <row r="14" spans="1:29" ht="13" x14ac:dyDescent="0.3">
      <c r="A14" s="67">
        <v>12</v>
      </c>
      <c r="B14" s="12">
        <v>155958</v>
      </c>
      <c r="C14" s="12">
        <v>103949</v>
      </c>
      <c r="D14" s="12">
        <v>10153</v>
      </c>
      <c r="E14" s="12">
        <v>15298</v>
      </c>
      <c r="F14" s="12">
        <v>140660</v>
      </c>
      <c r="G14" s="12">
        <v>101523</v>
      </c>
      <c r="H14" s="12">
        <v>22278</v>
      </c>
      <c r="I14" s="12">
        <v>1134</v>
      </c>
      <c r="J14" s="7">
        <v>208</v>
      </c>
      <c r="K14" s="7">
        <v>93</v>
      </c>
      <c r="L14" s="7">
        <f t="shared" si="0"/>
        <v>54435</v>
      </c>
      <c r="M14" s="12">
        <v>143992</v>
      </c>
      <c r="N14" s="7">
        <v>995</v>
      </c>
      <c r="O14" s="7">
        <v>115</v>
      </c>
      <c r="P14" s="7">
        <v>88</v>
      </c>
      <c r="Q14" s="7">
        <v>5</v>
      </c>
      <c r="R14" s="7">
        <v>239</v>
      </c>
      <c r="S14" s="7">
        <f t="shared" si="1"/>
        <v>11595</v>
      </c>
      <c r="T14" s="7">
        <v>9970</v>
      </c>
      <c r="U14" s="7">
        <v>945</v>
      </c>
      <c r="V14" s="7">
        <v>95</v>
      </c>
      <c r="W14" s="7">
        <v>84</v>
      </c>
      <c r="X14" s="7">
        <v>5</v>
      </c>
      <c r="Y14" s="7">
        <v>103</v>
      </c>
      <c r="Z14" s="7">
        <f t="shared" si="2"/>
        <v>11202</v>
      </c>
      <c r="AA14" s="7">
        <v>22172</v>
      </c>
      <c r="AB14" s="45"/>
      <c r="AC14" s="45"/>
    </row>
    <row r="15" spans="1:29" ht="13" x14ac:dyDescent="0.3">
      <c r="A15" s="67">
        <v>13</v>
      </c>
      <c r="B15" s="49">
        <v>160701</v>
      </c>
      <c r="C15" s="49">
        <v>128810</v>
      </c>
      <c r="D15" s="49">
        <v>12779</v>
      </c>
      <c r="E15" s="49">
        <v>12480</v>
      </c>
      <c r="F15" s="49">
        <v>148221</v>
      </c>
      <c r="G15" s="49">
        <v>126401</v>
      </c>
      <c r="H15" s="49">
        <v>2522</v>
      </c>
      <c r="I15" s="49">
        <v>1024</v>
      </c>
      <c r="J15" s="71">
        <v>332</v>
      </c>
      <c r="K15" s="71">
        <v>76</v>
      </c>
      <c r="L15" s="71">
        <f t="shared" si="0"/>
        <v>34300</v>
      </c>
      <c r="M15" s="49">
        <v>150938</v>
      </c>
      <c r="N15" s="71">
        <v>1110</v>
      </c>
      <c r="O15" s="71">
        <v>130</v>
      </c>
      <c r="P15" s="71">
        <v>46</v>
      </c>
      <c r="Q15" s="71">
        <v>20</v>
      </c>
      <c r="R15" s="71">
        <v>151</v>
      </c>
      <c r="S15" s="71">
        <f t="shared" si="1"/>
        <v>14236</v>
      </c>
      <c r="T15" s="71">
        <v>12633</v>
      </c>
      <c r="U15" s="71">
        <v>1077</v>
      </c>
      <c r="V15" s="71">
        <v>120</v>
      </c>
      <c r="W15" s="71">
        <v>46</v>
      </c>
      <c r="X15" s="71">
        <v>20</v>
      </c>
      <c r="Y15" s="71">
        <v>71</v>
      </c>
      <c r="Z15" s="71">
        <f t="shared" si="2"/>
        <v>13967</v>
      </c>
      <c r="AA15" s="71">
        <v>2484</v>
      </c>
      <c r="AB15" s="45"/>
      <c r="AC15" s="45"/>
    </row>
    <row r="16" spans="1:29" ht="13" x14ac:dyDescent="0.3">
      <c r="A16" s="67">
        <v>14</v>
      </c>
      <c r="B16" s="12">
        <v>157257</v>
      </c>
      <c r="C16" s="12">
        <v>98013</v>
      </c>
      <c r="D16" s="12">
        <v>29773</v>
      </c>
      <c r="E16" s="12">
        <v>18253</v>
      </c>
      <c r="F16" s="12">
        <v>139004</v>
      </c>
      <c r="G16" s="12">
        <v>94514</v>
      </c>
      <c r="H16" s="12">
        <v>5947</v>
      </c>
      <c r="I16" s="12">
        <v>949</v>
      </c>
      <c r="J16" s="7">
        <v>653</v>
      </c>
      <c r="K16" s="7">
        <v>235</v>
      </c>
      <c r="L16" s="7">
        <f t="shared" si="0"/>
        <v>62743</v>
      </c>
      <c r="M16" s="12">
        <v>142985</v>
      </c>
      <c r="N16" s="7">
        <v>1673</v>
      </c>
      <c r="O16" s="7">
        <v>314</v>
      </c>
      <c r="P16" s="7">
        <v>212</v>
      </c>
      <c r="Q16" s="7">
        <v>28</v>
      </c>
      <c r="R16" s="7">
        <v>482</v>
      </c>
      <c r="S16" s="7">
        <f t="shared" si="1"/>
        <v>32482</v>
      </c>
      <c r="T16" s="7">
        <v>29200</v>
      </c>
      <c r="U16" s="7">
        <v>1581</v>
      </c>
      <c r="V16" s="7">
        <v>292</v>
      </c>
      <c r="W16" s="7">
        <v>201</v>
      </c>
      <c r="X16" s="7">
        <v>28</v>
      </c>
      <c r="Y16" s="7">
        <v>199</v>
      </c>
      <c r="Z16" s="7">
        <f t="shared" si="2"/>
        <v>31501</v>
      </c>
      <c r="AA16" s="7">
        <v>5860</v>
      </c>
      <c r="AB16" s="45"/>
      <c r="AC16" s="45"/>
    </row>
    <row r="17" spans="1:29" ht="13" x14ac:dyDescent="0.3">
      <c r="A17" s="67">
        <v>15</v>
      </c>
      <c r="B17" s="49">
        <v>163793</v>
      </c>
      <c r="C17" s="49">
        <v>116761</v>
      </c>
      <c r="D17" s="49">
        <v>25166</v>
      </c>
      <c r="E17" s="49">
        <v>12739</v>
      </c>
      <c r="F17" s="49">
        <v>151054</v>
      </c>
      <c r="G17" s="49">
        <v>114620</v>
      </c>
      <c r="H17" s="49">
        <v>3545</v>
      </c>
      <c r="I17" s="49">
        <v>962</v>
      </c>
      <c r="J17" s="71">
        <v>456</v>
      </c>
      <c r="K17" s="71">
        <v>139</v>
      </c>
      <c r="L17" s="71">
        <f t="shared" si="0"/>
        <v>49173</v>
      </c>
      <c r="M17" s="49">
        <v>152744</v>
      </c>
      <c r="N17" s="71">
        <v>1558</v>
      </c>
      <c r="O17" s="71">
        <v>291</v>
      </c>
      <c r="P17" s="71">
        <v>108</v>
      </c>
      <c r="Q17" s="71">
        <v>26</v>
      </c>
      <c r="R17" s="71">
        <v>357</v>
      </c>
      <c r="S17" s="71">
        <f t="shared" si="1"/>
        <v>27506</v>
      </c>
      <c r="T17" s="71">
        <v>24836</v>
      </c>
      <c r="U17" s="71">
        <v>1482</v>
      </c>
      <c r="V17" s="71">
        <v>267</v>
      </c>
      <c r="W17" s="71">
        <v>107</v>
      </c>
      <c r="X17" s="71">
        <v>26</v>
      </c>
      <c r="Y17" s="71">
        <v>140</v>
      </c>
      <c r="Z17" s="71">
        <f t="shared" si="2"/>
        <v>26858</v>
      </c>
      <c r="AA17" s="71">
        <v>3497</v>
      </c>
      <c r="AB17" s="45"/>
      <c r="AC17" s="45"/>
    </row>
    <row r="18" spans="1:29" ht="13" x14ac:dyDescent="0.3">
      <c r="A18" s="67">
        <v>16</v>
      </c>
      <c r="B18" s="12">
        <v>170253</v>
      </c>
      <c r="C18" s="12">
        <v>127249</v>
      </c>
      <c r="D18" s="12">
        <v>30326</v>
      </c>
      <c r="E18" s="12">
        <v>5257</v>
      </c>
      <c r="F18" s="12">
        <v>164996</v>
      </c>
      <c r="G18" s="12">
        <v>126109</v>
      </c>
      <c r="H18" s="12">
        <v>1685</v>
      </c>
      <c r="I18" s="12">
        <v>864</v>
      </c>
      <c r="J18" s="7">
        <v>916</v>
      </c>
      <c r="K18" s="7">
        <v>67</v>
      </c>
      <c r="L18" s="7">
        <f t="shared" si="0"/>
        <v>44144</v>
      </c>
      <c r="M18" s="12">
        <v>163046</v>
      </c>
      <c r="N18" s="7">
        <v>992</v>
      </c>
      <c r="O18" s="7">
        <v>276</v>
      </c>
      <c r="P18" s="7">
        <v>49</v>
      </c>
      <c r="Q18" s="7">
        <v>21</v>
      </c>
      <c r="R18" s="7">
        <v>131</v>
      </c>
      <c r="S18" s="7">
        <f t="shared" si="1"/>
        <v>31795</v>
      </c>
      <c r="T18" s="7">
        <v>30145</v>
      </c>
      <c r="U18" s="7">
        <v>968</v>
      </c>
      <c r="V18" s="7">
        <v>272</v>
      </c>
      <c r="W18" s="7">
        <v>49</v>
      </c>
      <c r="X18" s="7">
        <v>21</v>
      </c>
      <c r="Y18" s="7">
        <v>88</v>
      </c>
      <c r="Z18" s="7">
        <f t="shared" si="2"/>
        <v>31543</v>
      </c>
      <c r="AA18" s="7">
        <v>1671</v>
      </c>
      <c r="AB18" s="45"/>
      <c r="AC18" s="45"/>
    </row>
    <row r="19" spans="1:29" ht="13" x14ac:dyDescent="0.3">
      <c r="A19" s="67">
        <v>17</v>
      </c>
      <c r="B19" s="49">
        <v>170425</v>
      </c>
      <c r="C19" s="49">
        <v>128049</v>
      </c>
      <c r="D19" s="49">
        <v>22347</v>
      </c>
      <c r="E19" s="49">
        <v>8427</v>
      </c>
      <c r="F19" s="49">
        <v>161998</v>
      </c>
      <c r="G19" s="49">
        <v>126135</v>
      </c>
      <c r="H19" s="49">
        <v>6106</v>
      </c>
      <c r="I19" s="49">
        <v>1025</v>
      </c>
      <c r="J19" s="71">
        <v>428</v>
      </c>
      <c r="K19" s="71">
        <v>180</v>
      </c>
      <c r="L19" s="71">
        <f t="shared" si="0"/>
        <v>44290</v>
      </c>
      <c r="M19" s="49">
        <v>160481</v>
      </c>
      <c r="N19" s="71">
        <v>1018</v>
      </c>
      <c r="O19" s="71">
        <v>270</v>
      </c>
      <c r="P19" s="71">
        <v>98</v>
      </c>
      <c r="Q19" s="71">
        <v>6</v>
      </c>
      <c r="R19" s="71">
        <v>265</v>
      </c>
      <c r="S19" s="71">
        <f t="shared" si="1"/>
        <v>24004</v>
      </c>
      <c r="T19" s="71">
        <v>22038</v>
      </c>
      <c r="U19" s="71">
        <v>967</v>
      </c>
      <c r="V19" s="71">
        <v>253</v>
      </c>
      <c r="W19" s="71">
        <v>94</v>
      </c>
      <c r="X19" s="71">
        <v>6</v>
      </c>
      <c r="Y19" s="71">
        <v>119</v>
      </c>
      <c r="Z19" s="71">
        <f t="shared" si="2"/>
        <v>23477</v>
      </c>
      <c r="AA19" s="71">
        <v>6059</v>
      </c>
      <c r="AB19" s="45"/>
      <c r="AC19" s="45"/>
    </row>
    <row r="20" spans="1:29" ht="13" x14ac:dyDescent="0.3">
      <c r="A20" s="67">
        <v>18</v>
      </c>
      <c r="B20" s="12">
        <v>176010</v>
      </c>
      <c r="C20" s="12">
        <v>91542</v>
      </c>
      <c r="D20" s="12">
        <v>54497</v>
      </c>
      <c r="E20" s="12">
        <v>18094</v>
      </c>
      <c r="F20" s="12">
        <v>157916</v>
      </c>
      <c r="G20" s="12">
        <v>87024</v>
      </c>
      <c r="H20" s="12">
        <v>7592</v>
      </c>
      <c r="I20" s="12">
        <v>833</v>
      </c>
      <c r="J20" s="7">
        <v>631</v>
      </c>
      <c r="K20" s="7">
        <v>499</v>
      </c>
      <c r="L20" s="7">
        <f t="shared" si="0"/>
        <v>88986</v>
      </c>
      <c r="M20" s="12">
        <v>162839</v>
      </c>
      <c r="N20" s="7">
        <v>2159</v>
      </c>
      <c r="O20" s="7">
        <v>582</v>
      </c>
      <c r="P20" s="7">
        <v>316</v>
      </c>
      <c r="Q20" s="7">
        <v>45</v>
      </c>
      <c r="R20" s="7">
        <v>869</v>
      </c>
      <c r="S20" s="7">
        <f t="shared" si="1"/>
        <v>58468</v>
      </c>
      <c r="T20" s="7">
        <v>53214</v>
      </c>
      <c r="U20" s="7">
        <v>1974</v>
      </c>
      <c r="V20" s="7">
        <v>527</v>
      </c>
      <c r="W20" s="7">
        <v>298</v>
      </c>
      <c r="X20" s="7">
        <v>44</v>
      </c>
      <c r="Y20" s="7">
        <v>285</v>
      </c>
      <c r="Z20" s="7">
        <f t="shared" si="2"/>
        <v>56342</v>
      </c>
      <c r="AA20" s="7">
        <v>7419</v>
      </c>
      <c r="AB20" s="45"/>
      <c r="AC20" s="45"/>
    </row>
    <row r="21" spans="1:29" ht="13" x14ac:dyDescent="0.3">
      <c r="A21" s="67">
        <v>19</v>
      </c>
      <c r="B21" s="49">
        <v>167748</v>
      </c>
      <c r="C21" s="49">
        <v>65573</v>
      </c>
      <c r="D21" s="49">
        <v>81388</v>
      </c>
      <c r="E21" s="49">
        <v>10514</v>
      </c>
      <c r="F21" s="49">
        <v>157234</v>
      </c>
      <c r="G21" s="49">
        <v>63523</v>
      </c>
      <c r="H21" s="49">
        <v>4425</v>
      </c>
      <c r="I21" s="49">
        <v>597</v>
      </c>
      <c r="J21" s="71">
        <v>586</v>
      </c>
      <c r="K21" s="71">
        <v>267</v>
      </c>
      <c r="L21" s="71">
        <f t="shared" si="0"/>
        <v>104225</v>
      </c>
      <c r="M21" s="49">
        <v>157470</v>
      </c>
      <c r="N21" s="71">
        <v>1941</v>
      </c>
      <c r="O21" s="71">
        <v>960</v>
      </c>
      <c r="P21" s="71">
        <v>301</v>
      </c>
      <c r="Q21" s="71">
        <v>52</v>
      </c>
      <c r="R21" s="71">
        <v>805</v>
      </c>
      <c r="S21" s="71">
        <f t="shared" si="1"/>
        <v>85447</v>
      </c>
      <c r="T21" s="71">
        <v>80246</v>
      </c>
      <c r="U21" s="71">
        <v>1816</v>
      </c>
      <c r="V21" s="71">
        <v>906</v>
      </c>
      <c r="W21" s="71">
        <v>294</v>
      </c>
      <c r="X21" s="71">
        <v>52</v>
      </c>
      <c r="Y21" s="71">
        <v>392</v>
      </c>
      <c r="Z21" s="71">
        <f t="shared" si="2"/>
        <v>83706</v>
      </c>
      <c r="AA21" s="71">
        <v>4338</v>
      </c>
      <c r="AB21" s="45"/>
      <c r="AC21" s="45"/>
    </row>
    <row r="22" spans="1:29" ht="13" x14ac:dyDescent="0.3">
      <c r="A22" s="67">
        <v>20</v>
      </c>
      <c r="B22" s="12">
        <v>167877</v>
      </c>
      <c r="C22" s="12">
        <v>62655</v>
      </c>
      <c r="D22" s="12">
        <v>81332</v>
      </c>
      <c r="E22" s="12">
        <v>12340</v>
      </c>
      <c r="F22" s="12">
        <v>155537</v>
      </c>
      <c r="G22" s="12">
        <v>60173</v>
      </c>
      <c r="H22" s="12">
        <v>6798</v>
      </c>
      <c r="I22" s="12">
        <v>685</v>
      </c>
      <c r="J22" s="7">
        <v>566</v>
      </c>
      <c r="K22" s="7">
        <v>238</v>
      </c>
      <c r="L22" s="7">
        <f t="shared" si="0"/>
        <v>107704</v>
      </c>
      <c r="M22" s="12">
        <v>157374</v>
      </c>
      <c r="N22" s="7">
        <v>1853</v>
      </c>
      <c r="O22" s="7">
        <v>690</v>
      </c>
      <c r="P22" s="7">
        <v>266</v>
      </c>
      <c r="Q22" s="7">
        <v>31</v>
      </c>
      <c r="R22" s="7">
        <v>733</v>
      </c>
      <c r="S22" s="7">
        <f t="shared" si="1"/>
        <v>84905</v>
      </c>
      <c r="T22" s="7">
        <v>80165</v>
      </c>
      <c r="U22" s="7">
        <v>1737</v>
      </c>
      <c r="V22" s="7">
        <v>658</v>
      </c>
      <c r="W22" s="7">
        <v>249</v>
      </c>
      <c r="X22" s="7">
        <v>26</v>
      </c>
      <c r="Y22" s="7">
        <v>291</v>
      </c>
      <c r="Z22" s="7">
        <f t="shared" si="2"/>
        <v>83126</v>
      </c>
      <c r="AA22" s="7">
        <v>6714</v>
      </c>
      <c r="AB22" s="45"/>
      <c r="AC22" s="45"/>
    </row>
    <row r="23" spans="1:29" ht="13" x14ac:dyDescent="0.3">
      <c r="A23" s="67">
        <v>21</v>
      </c>
      <c r="B23" s="49">
        <v>172861</v>
      </c>
      <c r="C23" s="49">
        <v>112626</v>
      </c>
      <c r="D23" s="49">
        <v>32291</v>
      </c>
      <c r="E23" s="49">
        <v>13156</v>
      </c>
      <c r="F23" s="49">
        <v>159705</v>
      </c>
      <c r="G23" s="49">
        <v>109871</v>
      </c>
      <c r="H23" s="49">
        <v>9384</v>
      </c>
      <c r="I23" s="49">
        <v>1062</v>
      </c>
      <c r="J23" s="71">
        <v>488</v>
      </c>
      <c r="K23" s="71">
        <v>241</v>
      </c>
      <c r="L23" s="71">
        <f t="shared" si="0"/>
        <v>62990</v>
      </c>
      <c r="M23" s="49">
        <v>161158</v>
      </c>
      <c r="N23" s="71">
        <v>1479</v>
      </c>
      <c r="O23" s="71">
        <v>363</v>
      </c>
      <c r="P23" s="71">
        <v>220</v>
      </c>
      <c r="Q23" s="71">
        <v>29</v>
      </c>
      <c r="R23" s="71">
        <v>448</v>
      </c>
      <c r="S23" s="71">
        <f t="shared" si="1"/>
        <v>34830</v>
      </c>
      <c r="T23" s="71">
        <v>31580</v>
      </c>
      <c r="U23" s="71">
        <v>1396</v>
      </c>
      <c r="V23" s="71">
        <v>344</v>
      </c>
      <c r="W23" s="71">
        <v>211</v>
      </c>
      <c r="X23" s="71">
        <v>28</v>
      </c>
      <c r="Y23" s="71">
        <v>190</v>
      </c>
      <c r="Z23" s="71">
        <f t="shared" si="2"/>
        <v>33749</v>
      </c>
      <c r="AA23" s="71">
        <v>9276</v>
      </c>
      <c r="AB23" s="45"/>
      <c r="AC23" s="45"/>
    </row>
    <row r="24" spans="1:29" ht="13" x14ac:dyDescent="0.3">
      <c r="A24" s="67">
        <v>22</v>
      </c>
      <c r="B24" s="12">
        <v>170595</v>
      </c>
      <c r="C24" s="12">
        <v>115251</v>
      </c>
      <c r="D24" s="12">
        <v>24710</v>
      </c>
      <c r="E24" s="12">
        <v>12430</v>
      </c>
      <c r="F24" s="12">
        <v>158165</v>
      </c>
      <c r="G24" s="12">
        <v>112231</v>
      </c>
      <c r="H24" s="12">
        <v>12829</v>
      </c>
      <c r="I24" s="12">
        <v>1004</v>
      </c>
      <c r="J24" s="7">
        <v>427</v>
      </c>
      <c r="K24" s="7">
        <v>281</v>
      </c>
      <c r="L24" s="7">
        <f t="shared" si="0"/>
        <v>58364</v>
      </c>
      <c r="M24" s="12">
        <v>158153</v>
      </c>
      <c r="N24" s="7">
        <v>1486</v>
      </c>
      <c r="O24" s="7">
        <v>263</v>
      </c>
      <c r="P24" s="7">
        <v>203</v>
      </c>
      <c r="Q24" s="7">
        <v>34</v>
      </c>
      <c r="R24" s="7">
        <v>428</v>
      </c>
      <c r="S24" s="7">
        <f t="shared" si="1"/>
        <v>27124</v>
      </c>
      <c r="T24" s="7">
        <v>24083</v>
      </c>
      <c r="U24" s="7">
        <v>1376</v>
      </c>
      <c r="V24" s="7">
        <v>238</v>
      </c>
      <c r="W24" s="7">
        <v>194</v>
      </c>
      <c r="X24" s="7">
        <v>29</v>
      </c>
      <c r="Y24" s="7">
        <v>163</v>
      </c>
      <c r="Z24" s="7">
        <f t="shared" si="2"/>
        <v>26083</v>
      </c>
      <c r="AA24" s="7">
        <v>12663</v>
      </c>
      <c r="AB24" s="45"/>
      <c r="AC24" s="45"/>
    </row>
    <row r="25" spans="1:29" ht="13" x14ac:dyDescent="0.3">
      <c r="A25" s="67">
        <v>23</v>
      </c>
      <c r="B25" s="49">
        <v>167087</v>
      </c>
      <c r="C25" s="49">
        <v>107921</v>
      </c>
      <c r="D25" s="49">
        <v>34899</v>
      </c>
      <c r="E25" s="49">
        <v>8773</v>
      </c>
      <c r="F25" s="49">
        <v>158314</v>
      </c>
      <c r="G25" s="49">
        <v>105772</v>
      </c>
      <c r="H25" s="49">
        <v>9671</v>
      </c>
      <c r="I25" s="49">
        <v>1003</v>
      </c>
      <c r="J25" s="71">
        <v>485</v>
      </c>
      <c r="K25" s="71">
        <v>202</v>
      </c>
      <c r="L25" s="71">
        <f t="shared" si="0"/>
        <v>61315</v>
      </c>
      <c r="M25" s="49">
        <v>156408</v>
      </c>
      <c r="N25" s="71">
        <v>1222</v>
      </c>
      <c r="O25" s="71">
        <v>375</v>
      </c>
      <c r="P25" s="71">
        <v>232</v>
      </c>
      <c r="Q25" s="71">
        <v>31</v>
      </c>
      <c r="R25" s="71">
        <v>384</v>
      </c>
      <c r="S25" s="71">
        <f t="shared" si="1"/>
        <v>37143</v>
      </c>
      <c r="T25" s="71">
        <v>34317</v>
      </c>
      <c r="U25" s="71">
        <v>1138</v>
      </c>
      <c r="V25" s="71">
        <v>329</v>
      </c>
      <c r="W25" s="71">
        <v>218</v>
      </c>
      <c r="X25" s="71">
        <v>30</v>
      </c>
      <c r="Y25" s="71">
        <v>184</v>
      </c>
      <c r="Z25" s="71">
        <f t="shared" si="2"/>
        <v>36216</v>
      </c>
      <c r="AA25" s="71">
        <v>9546</v>
      </c>
      <c r="AB25" s="45"/>
      <c r="AC25" s="45"/>
    </row>
    <row r="26" spans="1:29" ht="13" x14ac:dyDescent="0.3">
      <c r="A26" s="67">
        <v>24</v>
      </c>
      <c r="B26" s="12">
        <v>156673</v>
      </c>
      <c r="C26" s="12">
        <v>64928</v>
      </c>
      <c r="D26" s="12">
        <v>75948</v>
      </c>
      <c r="E26" s="12">
        <v>7316</v>
      </c>
      <c r="F26" s="12">
        <v>149357</v>
      </c>
      <c r="G26" s="12">
        <v>63519</v>
      </c>
      <c r="H26" s="12">
        <v>3264</v>
      </c>
      <c r="I26" s="12">
        <v>567</v>
      </c>
      <c r="J26" s="7">
        <v>522</v>
      </c>
      <c r="K26" s="7">
        <v>197</v>
      </c>
      <c r="L26" s="7">
        <f t="shared" si="0"/>
        <v>93154</v>
      </c>
      <c r="M26" s="12">
        <v>148504</v>
      </c>
      <c r="N26" s="7">
        <v>1632</v>
      </c>
      <c r="O26" s="7">
        <v>644</v>
      </c>
      <c r="P26" s="7">
        <v>184</v>
      </c>
      <c r="Q26" s="7">
        <v>17</v>
      </c>
      <c r="R26" s="7">
        <v>497</v>
      </c>
      <c r="S26" s="7">
        <f t="shared" si="1"/>
        <v>78922</v>
      </c>
      <c r="T26" s="7">
        <v>75221</v>
      </c>
      <c r="U26" s="7">
        <v>1556</v>
      </c>
      <c r="V26" s="7">
        <v>620</v>
      </c>
      <c r="W26" s="7">
        <v>181</v>
      </c>
      <c r="X26" s="7">
        <v>17</v>
      </c>
      <c r="Y26" s="7">
        <v>256</v>
      </c>
      <c r="Z26" s="7">
        <f t="shared" si="2"/>
        <v>77851</v>
      </c>
      <c r="AA26" s="7">
        <v>3209</v>
      </c>
      <c r="AB26" s="45"/>
      <c r="AC26" s="45"/>
    </row>
    <row r="27" spans="1:29" ht="13" x14ac:dyDescent="0.3">
      <c r="A27" s="67">
        <v>25</v>
      </c>
      <c r="B27" s="49">
        <v>175826</v>
      </c>
      <c r="C27" s="49">
        <v>115992</v>
      </c>
      <c r="D27" s="49">
        <v>48935</v>
      </c>
      <c r="E27" s="49">
        <v>4653</v>
      </c>
      <c r="F27" s="49">
        <v>171173</v>
      </c>
      <c r="G27" s="49">
        <v>114796</v>
      </c>
      <c r="H27" s="49">
        <v>1534</v>
      </c>
      <c r="I27" s="49">
        <v>800</v>
      </c>
      <c r="J27" s="71">
        <v>514</v>
      </c>
      <c r="K27" s="71">
        <v>95</v>
      </c>
      <c r="L27" s="71">
        <f t="shared" si="0"/>
        <v>61030</v>
      </c>
      <c r="M27" s="49">
        <v>169308</v>
      </c>
      <c r="N27" s="71">
        <v>953</v>
      </c>
      <c r="O27" s="71">
        <v>298</v>
      </c>
      <c r="P27" s="71">
        <v>57</v>
      </c>
      <c r="Q27" s="71">
        <v>19</v>
      </c>
      <c r="R27" s="71">
        <v>143</v>
      </c>
      <c r="S27" s="71">
        <f t="shared" si="1"/>
        <v>50405</v>
      </c>
      <c r="T27" s="71">
        <v>48709</v>
      </c>
      <c r="U27" s="71">
        <v>916</v>
      </c>
      <c r="V27" s="71">
        <v>296</v>
      </c>
      <c r="W27" s="71">
        <v>57</v>
      </c>
      <c r="X27" s="71">
        <v>19</v>
      </c>
      <c r="Y27" s="71">
        <v>64</v>
      </c>
      <c r="Z27" s="71">
        <f t="shared" si="2"/>
        <v>50061</v>
      </c>
      <c r="AA27" s="71">
        <v>1509</v>
      </c>
      <c r="AB27" s="45"/>
      <c r="AC27" s="45"/>
    </row>
    <row r="28" spans="1:29" ht="13" x14ac:dyDescent="0.3">
      <c r="A28" s="67">
        <v>26</v>
      </c>
      <c r="B28" s="12">
        <v>166553</v>
      </c>
      <c r="C28" s="12">
        <v>51474</v>
      </c>
      <c r="D28" s="12">
        <v>82829</v>
      </c>
      <c r="E28" s="12">
        <v>25442</v>
      </c>
      <c r="F28" s="12">
        <v>141111</v>
      </c>
      <c r="G28" s="12">
        <v>48767</v>
      </c>
      <c r="H28" s="12">
        <v>3771</v>
      </c>
      <c r="I28" s="12">
        <v>441</v>
      </c>
      <c r="J28" s="7">
        <v>578</v>
      </c>
      <c r="K28" s="7">
        <v>169</v>
      </c>
      <c r="L28" s="7">
        <f t="shared" si="0"/>
        <v>117786</v>
      </c>
      <c r="M28" s="12">
        <v>156794</v>
      </c>
      <c r="N28" s="7">
        <v>1629</v>
      </c>
      <c r="O28" s="7">
        <v>694</v>
      </c>
      <c r="P28" s="7">
        <v>217</v>
      </c>
      <c r="Q28" s="7">
        <v>25</v>
      </c>
      <c r="R28" s="7">
        <v>657</v>
      </c>
      <c r="S28" s="7">
        <f t="shared" si="1"/>
        <v>86051</v>
      </c>
      <c r="T28" s="7">
        <v>81841</v>
      </c>
      <c r="U28" s="7">
        <v>1542</v>
      </c>
      <c r="V28" s="7">
        <v>665</v>
      </c>
      <c r="W28" s="7">
        <v>209</v>
      </c>
      <c r="X28" s="7">
        <v>25</v>
      </c>
      <c r="Y28" s="7">
        <v>242</v>
      </c>
      <c r="Z28" s="7">
        <f t="shared" si="2"/>
        <v>84524</v>
      </c>
      <c r="AA28" s="7">
        <v>3719</v>
      </c>
      <c r="AB28" s="45"/>
      <c r="AC28" s="45"/>
    </row>
    <row r="29" spans="1:29" ht="13" x14ac:dyDescent="0.3">
      <c r="A29" s="67">
        <v>27</v>
      </c>
      <c r="B29" s="49">
        <v>170342</v>
      </c>
      <c r="C29" s="49">
        <v>66915</v>
      </c>
      <c r="D29" s="49">
        <v>85654</v>
      </c>
      <c r="E29" s="49">
        <v>7215</v>
      </c>
      <c r="F29" s="49">
        <v>163127</v>
      </c>
      <c r="G29" s="49">
        <v>65589</v>
      </c>
      <c r="H29" s="49">
        <v>4933</v>
      </c>
      <c r="I29" s="49">
        <v>604</v>
      </c>
      <c r="J29" s="71">
        <v>954</v>
      </c>
      <c r="K29" s="71">
        <v>69</v>
      </c>
      <c r="L29" s="71">
        <f t="shared" si="0"/>
        <v>104753</v>
      </c>
      <c r="M29" s="49">
        <v>162233</v>
      </c>
      <c r="N29" s="71">
        <v>1649</v>
      </c>
      <c r="O29" s="71">
        <v>705</v>
      </c>
      <c r="P29" s="71">
        <v>167</v>
      </c>
      <c r="Q29" s="71">
        <v>27</v>
      </c>
      <c r="R29" s="71">
        <v>455</v>
      </c>
      <c r="S29" s="71">
        <f t="shared" si="1"/>
        <v>88657</v>
      </c>
      <c r="T29" s="71">
        <v>84897</v>
      </c>
      <c r="U29" s="71">
        <v>1561</v>
      </c>
      <c r="V29" s="71">
        <v>681</v>
      </c>
      <c r="W29" s="71">
        <v>164</v>
      </c>
      <c r="X29" s="71">
        <v>27</v>
      </c>
      <c r="Y29" s="71">
        <v>262</v>
      </c>
      <c r="Z29" s="71">
        <f t="shared" si="2"/>
        <v>87592</v>
      </c>
      <c r="AA29" s="71">
        <v>4884</v>
      </c>
      <c r="AB29" s="45"/>
      <c r="AC29" s="45"/>
    </row>
    <row r="30" spans="1:29" ht="13" x14ac:dyDescent="0.3">
      <c r="A30" s="67">
        <v>28</v>
      </c>
      <c r="B30" s="12">
        <v>176901</v>
      </c>
      <c r="C30" s="12">
        <v>119044</v>
      </c>
      <c r="D30" s="12">
        <v>32383</v>
      </c>
      <c r="E30" s="12">
        <v>13595</v>
      </c>
      <c r="F30" s="12">
        <v>163306</v>
      </c>
      <c r="G30" s="12">
        <v>116827</v>
      </c>
      <c r="H30" s="12">
        <v>7243</v>
      </c>
      <c r="I30" s="12">
        <v>969</v>
      </c>
      <c r="J30" s="7">
        <v>290</v>
      </c>
      <c r="K30" s="7">
        <v>108</v>
      </c>
      <c r="L30" s="7">
        <f t="shared" si="0"/>
        <v>60074</v>
      </c>
      <c r="M30" s="12">
        <v>166592</v>
      </c>
      <c r="N30" s="7">
        <v>1362</v>
      </c>
      <c r="O30" s="7">
        <v>313</v>
      </c>
      <c r="P30" s="7">
        <v>150</v>
      </c>
      <c r="Q30" s="7">
        <v>12</v>
      </c>
      <c r="R30" s="7">
        <v>439</v>
      </c>
      <c r="S30" s="7">
        <f t="shared" si="1"/>
        <v>34659</v>
      </c>
      <c r="T30" s="7">
        <v>31961</v>
      </c>
      <c r="U30" s="7">
        <v>1301</v>
      </c>
      <c r="V30" s="7">
        <v>297</v>
      </c>
      <c r="W30" s="7">
        <v>145</v>
      </c>
      <c r="X30" s="7">
        <v>12</v>
      </c>
      <c r="Y30" s="7">
        <v>208</v>
      </c>
      <c r="Z30" s="7">
        <f t="shared" si="2"/>
        <v>33924</v>
      </c>
      <c r="AA30" s="7">
        <v>7199</v>
      </c>
      <c r="AB30" s="45"/>
      <c r="AC30" s="45"/>
    </row>
    <row r="31" spans="1:29" ht="13" x14ac:dyDescent="0.3">
      <c r="A31" s="67">
        <v>29</v>
      </c>
      <c r="B31" s="49">
        <v>166304</v>
      </c>
      <c r="C31" s="49">
        <v>115485</v>
      </c>
      <c r="D31" s="49">
        <v>30871</v>
      </c>
      <c r="E31" s="49">
        <v>9126</v>
      </c>
      <c r="F31" s="49">
        <v>157178</v>
      </c>
      <c r="G31" s="49">
        <v>113869</v>
      </c>
      <c r="H31" s="49">
        <v>6062</v>
      </c>
      <c r="I31" s="49">
        <v>860</v>
      </c>
      <c r="J31" s="71">
        <v>407</v>
      </c>
      <c r="K31" s="71">
        <v>94</v>
      </c>
      <c r="L31" s="71">
        <f t="shared" si="0"/>
        <v>52435</v>
      </c>
      <c r="M31" s="49">
        <v>157266</v>
      </c>
      <c r="N31" s="71">
        <v>1110</v>
      </c>
      <c r="O31" s="71">
        <v>325</v>
      </c>
      <c r="P31" s="71">
        <v>148</v>
      </c>
      <c r="Q31" s="71">
        <v>8</v>
      </c>
      <c r="R31" s="71">
        <v>348</v>
      </c>
      <c r="S31" s="71">
        <f t="shared" si="1"/>
        <v>32810</v>
      </c>
      <c r="T31" s="71">
        <v>30460</v>
      </c>
      <c r="U31" s="71">
        <v>1057</v>
      </c>
      <c r="V31" s="71">
        <v>301</v>
      </c>
      <c r="W31" s="71">
        <v>145</v>
      </c>
      <c r="X31" s="71">
        <v>8</v>
      </c>
      <c r="Y31" s="71">
        <v>159</v>
      </c>
      <c r="Z31" s="71">
        <f t="shared" si="2"/>
        <v>32130</v>
      </c>
      <c r="AA31" s="71">
        <v>6013</v>
      </c>
      <c r="AB31" s="45"/>
      <c r="AC31" s="45"/>
    </row>
    <row r="32" spans="1:29" ht="13" x14ac:dyDescent="0.3">
      <c r="A32" s="67">
        <v>30</v>
      </c>
      <c r="B32" s="12">
        <v>167484</v>
      </c>
      <c r="C32" s="12">
        <v>114017</v>
      </c>
      <c r="D32" s="12">
        <v>19687</v>
      </c>
      <c r="E32" s="12">
        <v>9079</v>
      </c>
      <c r="F32" s="12">
        <v>158405</v>
      </c>
      <c r="G32" s="12">
        <v>112391</v>
      </c>
      <c r="H32" s="12">
        <v>20053</v>
      </c>
      <c r="I32" s="12">
        <v>1234</v>
      </c>
      <c r="J32" s="7">
        <v>300</v>
      </c>
      <c r="K32" s="7">
        <v>49</v>
      </c>
      <c r="L32" s="7">
        <f t="shared" si="0"/>
        <v>55093</v>
      </c>
      <c r="M32" s="12">
        <v>158644</v>
      </c>
      <c r="N32" s="7">
        <v>925</v>
      </c>
      <c r="O32" s="7">
        <v>158</v>
      </c>
      <c r="P32" s="7">
        <v>119</v>
      </c>
      <c r="Q32" s="7">
        <v>18</v>
      </c>
      <c r="R32" s="7">
        <v>263</v>
      </c>
      <c r="S32" s="7">
        <f t="shared" si="1"/>
        <v>21170</v>
      </c>
      <c r="T32" s="7">
        <v>19408</v>
      </c>
      <c r="U32" s="7">
        <v>896</v>
      </c>
      <c r="V32" s="7">
        <v>143</v>
      </c>
      <c r="W32" s="7">
        <v>115</v>
      </c>
      <c r="X32" s="7">
        <v>18</v>
      </c>
      <c r="Y32" s="7">
        <v>118</v>
      </c>
      <c r="Z32" s="7">
        <f t="shared" si="2"/>
        <v>20698</v>
      </c>
      <c r="AA32" s="7">
        <v>20013</v>
      </c>
      <c r="AB32" s="45"/>
      <c r="AC32" s="45"/>
    </row>
    <row r="33" spans="1:29" ht="13" x14ac:dyDescent="0.3">
      <c r="A33" s="67">
        <v>31</v>
      </c>
      <c r="B33" s="49">
        <v>176173</v>
      </c>
      <c r="C33" s="49">
        <v>128997</v>
      </c>
      <c r="D33" s="49">
        <v>22251</v>
      </c>
      <c r="E33" s="49">
        <v>9431</v>
      </c>
      <c r="F33" s="49">
        <v>166742</v>
      </c>
      <c r="G33" s="49">
        <v>127043</v>
      </c>
      <c r="H33" s="49">
        <v>10818</v>
      </c>
      <c r="I33" s="49">
        <v>1023</v>
      </c>
      <c r="J33" s="71">
        <v>260</v>
      </c>
      <c r="K33" s="71">
        <v>61</v>
      </c>
      <c r="L33" s="71">
        <f t="shared" si="0"/>
        <v>49130</v>
      </c>
      <c r="M33" s="49">
        <v>166958</v>
      </c>
      <c r="N33" s="71">
        <v>1267</v>
      </c>
      <c r="O33" s="71">
        <v>181</v>
      </c>
      <c r="P33" s="71">
        <v>61</v>
      </c>
      <c r="Q33" s="71">
        <v>9</v>
      </c>
      <c r="R33" s="71">
        <v>177</v>
      </c>
      <c r="S33" s="71">
        <f t="shared" si="1"/>
        <v>23946</v>
      </c>
      <c r="T33" s="71">
        <v>22019</v>
      </c>
      <c r="U33" s="71">
        <v>1217</v>
      </c>
      <c r="V33" s="71">
        <v>180</v>
      </c>
      <c r="W33" s="71">
        <v>57</v>
      </c>
      <c r="X33" s="71">
        <v>7</v>
      </c>
      <c r="Y33" s="71">
        <v>93</v>
      </c>
      <c r="Z33" s="71">
        <f t="shared" si="2"/>
        <v>23573</v>
      </c>
      <c r="AA33" s="71">
        <v>10769</v>
      </c>
      <c r="AB33" s="45"/>
      <c r="AC33" s="45"/>
    </row>
    <row r="34" spans="1:29" ht="13" x14ac:dyDescent="0.3">
      <c r="A34" s="67">
        <v>32</v>
      </c>
      <c r="B34" s="12">
        <v>179504</v>
      </c>
      <c r="C34" s="12">
        <v>115338</v>
      </c>
      <c r="D34" s="12">
        <v>54241</v>
      </c>
      <c r="E34" s="12">
        <v>4701</v>
      </c>
      <c r="F34" s="12">
        <v>174803</v>
      </c>
      <c r="G34" s="12">
        <v>114395</v>
      </c>
      <c r="H34" s="12">
        <v>1147</v>
      </c>
      <c r="I34" s="12">
        <v>561</v>
      </c>
      <c r="J34" s="7">
        <v>444</v>
      </c>
      <c r="K34" s="7">
        <v>39</v>
      </c>
      <c r="L34" s="7">
        <f t="shared" si="0"/>
        <v>65109</v>
      </c>
      <c r="M34" s="12">
        <v>174029</v>
      </c>
      <c r="N34" s="7">
        <v>1131</v>
      </c>
      <c r="O34" s="7">
        <v>348</v>
      </c>
      <c r="P34" s="7">
        <v>39</v>
      </c>
      <c r="Q34" s="7">
        <v>1</v>
      </c>
      <c r="R34" s="7">
        <v>170</v>
      </c>
      <c r="S34" s="7">
        <f t="shared" si="1"/>
        <v>55930</v>
      </c>
      <c r="T34" s="7">
        <v>53954</v>
      </c>
      <c r="U34" s="7">
        <v>1107</v>
      </c>
      <c r="V34" s="7">
        <v>336</v>
      </c>
      <c r="W34" s="7">
        <v>36</v>
      </c>
      <c r="X34" s="7">
        <v>1</v>
      </c>
      <c r="Y34" s="7">
        <v>108</v>
      </c>
      <c r="Z34" s="7">
        <f t="shared" si="2"/>
        <v>55542</v>
      </c>
      <c r="AA34" s="7">
        <v>1138</v>
      </c>
      <c r="AB34" s="45"/>
      <c r="AC34" s="45"/>
    </row>
    <row r="35" spans="1:29" ht="13" x14ac:dyDescent="0.3">
      <c r="A35" s="67">
        <v>33</v>
      </c>
      <c r="B35" s="49">
        <v>174880</v>
      </c>
      <c r="C35" s="49">
        <v>148105</v>
      </c>
      <c r="D35" s="49">
        <v>6843</v>
      </c>
      <c r="E35" s="49">
        <v>14225</v>
      </c>
      <c r="F35" s="49">
        <v>160655</v>
      </c>
      <c r="G35" s="49">
        <v>145754</v>
      </c>
      <c r="H35" s="49">
        <v>2435</v>
      </c>
      <c r="I35" s="49">
        <v>875</v>
      </c>
      <c r="J35" s="71">
        <v>310</v>
      </c>
      <c r="K35" s="71">
        <v>72</v>
      </c>
      <c r="L35" s="71">
        <f t="shared" si="0"/>
        <v>29126</v>
      </c>
      <c r="M35" s="49">
        <v>165683</v>
      </c>
      <c r="N35" s="71">
        <v>906</v>
      </c>
      <c r="O35" s="71">
        <v>62</v>
      </c>
      <c r="P35" s="71">
        <v>32</v>
      </c>
      <c r="Q35" s="71">
        <v>1</v>
      </c>
      <c r="R35" s="71">
        <v>134</v>
      </c>
      <c r="S35" s="71">
        <f t="shared" si="1"/>
        <v>7978</v>
      </c>
      <c r="T35" s="71">
        <v>6662</v>
      </c>
      <c r="U35" s="71">
        <v>873</v>
      </c>
      <c r="V35" s="71">
        <v>57</v>
      </c>
      <c r="W35" s="71">
        <v>29</v>
      </c>
      <c r="X35" s="71">
        <v>1</v>
      </c>
      <c r="Y35" s="71">
        <v>40</v>
      </c>
      <c r="Z35" s="71">
        <f t="shared" si="2"/>
        <v>7662</v>
      </c>
      <c r="AA35" s="71">
        <v>2402</v>
      </c>
      <c r="AB35" s="45"/>
      <c r="AC35" s="45"/>
    </row>
    <row r="36" spans="1:29" ht="13" x14ac:dyDescent="0.3">
      <c r="A36" s="67">
        <v>34</v>
      </c>
      <c r="B36" s="12">
        <v>179887</v>
      </c>
      <c r="C36" s="12">
        <v>148313</v>
      </c>
      <c r="D36" s="12">
        <v>11305</v>
      </c>
      <c r="E36" s="12">
        <v>14548</v>
      </c>
      <c r="F36" s="12">
        <v>165339</v>
      </c>
      <c r="G36" s="12">
        <v>145256</v>
      </c>
      <c r="H36" s="12">
        <v>3205</v>
      </c>
      <c r="I36" s="12">
        <v>771</v>
      </c>
      <c r="J36" s="7">
        <v>281</v>
      </c>
      <c r="K36" s="7">
        <v>77</v>
      </c>
      <c r="L36" s="7">
        <f t="shared" si="0"/>
        <v>34631</v>
      </c>
      <c r="M36" s="12">
        <v>170550</v>
      </c>
      <c r="N36" s="7">
        <v>1072</v>
      </c>
      <c r="O36" s="7">
        <v>90</v>
      </c>
      <c r="P36" s="7">
        <v>54</v>
      </c>
      <c r="Q36" s="7">
        <v>6</v>
      </c>
      <c r="R36" s="7">
        <v>241</v>
      </c>
      <c r="S36" s="7">
        <f t="shared" si="1"/>
        <v>12768</v>
      </c>
      <c r="T36" s="7">
        <v>10946</v>
      </c>
      <c r="U36" s="7">
        <v>1025</v>
      </c>
      <c r="V36" s="7">
        <v>89</v>
      </c>
      <c r="W36" s="7">
        <v>53</v>
      </c>
      <c r="X36" s="7">
        <v>6</v>
      </c>
      <c r="Y36" s="7">
        <v>41</v>
      </c>
      <c r="Z36" s="7">
        <f t="shared" si="2"/>
        <v>12160</v>
      </c>
      <c r="AA36" s="7">
        <v>3165</v>
      </c>
      <c r="AB36" s="45"/>
      <c r="AC36" s="45"/>
    </row>
    <row r="37" spans="1:29" ht="13" x14ac:dyDescent="0.3">
      <c r="A37" s="67">
        <v>35</v>
      </c>
      <c r="B37" s="49">
        <v>172597</v>
      </c>
      <c r="C37" s="49">
        <v>133711</v>
      </c>
      <c r="D37" s="49">
        <v>25432</v>
      </c>
      <c r="E37" s="49">
        <v>5210</v>
      </c>
      <c r="F37" s="49">
        <v>167387</v>
      </c>
      <c r="G37" s="49">
        <v>132470</v>
      </c>
      <c r="H37" s="49">
        <v>2733</v>
      </c>
      <c r="I37" s="49">
        <v>755</v>
      </c>
      <c r="J37" s="71">
        <v>567</v>
      </c>
      <c r="K37" s="71">
        <v>102</v>
      </c>
      <c r="L37" s="71">
        <f t="shared" si="0"/>
        <v>40127</v>
      </c>
      <c r="M37" s="49">
        <v>165611</v>
      </c>
      <c r="N37" s="71">
        <v>1148</v>
      </c>
      <c r="O37" s="71">
        <v>279</v>
      </c>
      <c r="P37" s="71">
        <v>52</v>
      </c>
      <c r="Q37" s="71">
        <v>13</v>
      </c>
      <c r="R37" s="71">
        <v>145</v>
      </c>
      <c r="S37" s="71">
        <f t="shared" si="1"/>
        <v>27069</v>
      </c>
      <c r="T37" s="71">
        <v>25224</v>
      </c>
      <c r="U37" s="71">
        <v>1100</v>
      </c>
      <c r="V37" s="71">
        <v>264</v>
      </c>
      <c r="W37" s="71">
        <v>47</v>
      </c>
      <c r="X37" s="71">
        <v>13</v>
      </c>
      <c r="Y37" s="71">
        <v>85</v>
      </c>
      <c r="Z37" s="71">
        <f t="shared" si="2"/>
        <v>26733</v>
      </c>
      <c r="AA37" s="71">
        <v>2709</v>
      </c>
      <c r="AB37" s="45"/>
      <c r="AC37" s="45"/>
    </row>
    <row r="38" spans="1:29" ht="13" x14ac:dyDescent="0.3">
      <c r="A38" s="67">
        <v>36</v>
      </c>
      <c r="B38" s="12">
        <v>178495</v>
      </c>
      <c r="C38" s="12">
        <v>124149</v>
      </c>
      <c r="D38" s="12">
        <v>43680</v>
      </c>
      <c r="E38" s="12">
        <v>6175</v>
      </c>
      <c r="F38" s="12">
        <v>172320</v>
      </c>
      <c r="G38" s="12">
        <v>122867</v>
      </c>
      <c r="H38" s="12">
        <v>1184</v>
      </c>
      <c r="I38" s="12">
        <v>608</v>
      </c>
      <c r="J38" s="7">
        <v>303</v>
      </c>
      <c r="K38" s="7">
        <v>50</v>
      </c>
      <c r="L38" s="7">
        <f t="shared" si="0"/>
        <v>55628</v>
      </c>
      <c r="M38" s="12">
        <v>172838</v>
      </c>
      <c r="N38" s="7">
        <v>1056</v>
      </c>
      <c r="O38" s="7">
        <v>237</v>
      </c>
      <c r="P38" s="7">
        <v>24</v>
      </c>
      <c r="Q38" s="7">
        <v>0</v>
      </c>
      <c r="R38" s="7">
        <v>152</v>
      </c>
      <c r="S38" s="7">
        <f t="shared" si="1"/>
        <v>45149</v>
      </c>
      <c r="T38" s="7">
        <v>43431</v>
      </c>
      <c r="U38" s="7">
        <v>1029</v>
      </c>
      <c r="V38" s="7">
        <v>220</v>
      </c>
      <c r="W38" s="7">
        <v>22</v>
      </c>
      <c r="X38" s="7">
        <v>0</v>
      </c>
      <c r="Y38" s="7">
        <v>76</v>
      </c>
      <c r="Z38" s="7">
        <f t="shared" si="2"/>
        <v>44778</v>
      </c>
      <c r="AA38" s="7">
        <v>1169</v>
      </c>
      <c r="AB38" s="45"/>
      <c r="AC38" s="45"/>
    </row>
    <row r="39" spans="1:29" ht="13" x14ac:dyDescent="0.3">
      <c r="A39" s="67">
        <v>37</v>
      </c>
      <c r="B39" s="49">
        <v>169281</v>
      </c>
      <c r="C39" s="49">
        <v>125236</v>
      </c>
      <c r="D39" s="49">
        <v>26032</v>
      </c>
      <c r="E39" s="49">
        <v>8173</v>
      </c>
      <c r="F39" s="49">
        <v>161108</v>
      </c>
      <c r="G39" s="49">
        <v>123719</v>
      </c>
      <c r="H39" s="49">
        <v>4888</v>
      </c>
      <c r="I39" s="49">
        <v>816</v>
      </c>
      <c r="J39" s="71">
        <v>332</v>
      </c>
      <c r="K39" s="71">
        <v>59</v>
      </c>
      <c r="L39" s="71">
        <f t="shared" si="0"/>
        <v>45562</v>
      </c>
      <c r="M39" s="49">
        <v>161076</v>
      </c>
      <c r="N39" s="71">
        <v>1442</v>
      </c>
      <c r="O39" s="71">
        <v>227</v>
      </c>
      <c r="P39" s="71">
        <v>56</v>
      </c>
      <c r="Q39" s="71">
        <v>13</v>
      </c>
      <c r="R39" s="71">
        <v>251</v>
      </c>
      <c r="S39" s="71">
        <f t="shared" si="1"/>
        <v>28021</v>
      </c>
      <c r="T39" s="71">
        <v>25740</v>
      </c>
      <c r="U39" s="71">
        <v>1411</v>
      </c>
      <c r="V39" s="71">
        <v>218</v>
      </c>
      <c r="W39" s="71">
        <v>50</v>
      </c>
      <c r="X39" s="71">
        <v>13</v>
      </c>
      <c r="Y39" s="71">
        <v>128</v>
      </c>
      <c r="Z39" s="71">
        <f t="shared" si="2"/>
        <v>27560</v>
      </c>
      <c r="AA39" s="71">
        <v>4852</v>
      </c>
      <c r="AB39" s="45"/>
      <c r="AC39" s="45"/>
    </row>
    <row r="40" spans="1:29" ht="13" x14ac:dyDescent="0.3">
      <c r="A40" s="67">
        <v>38</v>
      </c>
      <c r="B40" s="12">
        <v>182188</v>
      </c>
      <c r="C40" s="12">
        <v>156100</v>
      </c>
      <c r="D40" s="12">
        <v>7891</v>
      </c>
      <c r="E40" s="12">
        <v>5422</v>
      </c>
      <c r="F40" s="12">
        <v>176766</v>
      </c>
      <c r="G40" s="12">
        <v>154280</v>
      </c>
      <c r="H40" s="12">
        <v>8194</v>
      </c>
      <c r="I40" s="12">
        <v>838</v>
      </c>
      <c r="J40" s="7">
        <v>272</v>
      </c>
      <c r="K40" s="7">
        <v>68</v>
      </c>
      <c r="L40" s="7">
        <f t="shared" si="0"/>
        <v>27908</v>
      </c>
      <c r="M40" s="12">
        <v>174815</v>
      </c>
      <c r="N40" s="7">
        <v>921</v>
      </c>
      <c r="O40" s="7">
        <v>70</v>
      </c>
      <c r="P40" s="7">
        <v>41</v>
      </c>
      <c r="Q40" s="7">
        <v>3</v>
      </c>
      <c r="R40" s="7">
        <v>81</v>
      </c>
      <c r="S40" s="7">
        <f t="shared" si="1"/>
        <v>9007</v>
      </c>
      <c r="T40" s="7">
        <v>7750</v>
      </c>
      <c r="U40" s="7">
        <v>898</v>
      </c>
      <c r="V40" s="7">
        <v>64</v>
      </c>
      <c r="W40" s="7">
        <v>41</v>
      </c>
      <c r="X40" s="7">
        <v>3</v>
      </c>
      <c r="Y40" s="7">
        <v>39</v>
      </c>
      <c r="Z40" s="7">
        <f t="shared" si="2"/>
        <v>8795</v>
      </c>
      <c r="AA40" s="7">
        <v>8151</v>
      </c>
      <c r="AB40" s="45"/>
      <c r="AC40" s="45"/>
    </row>
    <row r="41" spans="1:29" ht="13" x14ac:dyDescent="0.3">
      <c r="A41" s="67">
        <v>39</v>
      </c>
      <c r="B41" s="49">
        <v>181436</v>
      </c>
      <c r="C41" s="49">
        <v>167183</v>
      </c>
      <c r="D41" s="49">
        <v>5484</v>
      </c>
      <c r="E41" s="49">
        <v>3786</v>
      </c>
      <c r="F41" s="49">
        <v>177650</v>
      </c>
      <c r="G41" s="49">
        <v>166238</v>
      </c>
      <c r="H41" s="49">
        <v>714</v>
      </c>
      <c r="I41" s="49">
        <v>805</v>
      </c>
      <c r="J41" s="71">
        <v>262</v>
      </c>
      <c r="K41" s="71">
        <v>30</v>
      </c>
      <c r="L41" s="71">
        <f t="shared" si="0"/>
        <v>15198</v>
      </c>
      <c r="M41" s="49">
        <v>175697</v>
      </c>
      <c r="N41" s="71">
        <v>675</v>
      </c>
      <c r="O41" s="71">
        <v>34</v>
      </c>
      <c r="P41" s="71">
        <v>9</v>
      </c>
      <c r="Q41" s="71">
        <v>14</v>
      </c>
      <c r="R41" s="71">
        <v>53</v>
      </c>
      <c r="S41" s="71">
        <f t="shared" si="1"/>
        <v>6269</v>
      </c>
      <c r="T41" s="71">
        <v>5429</v>
      </c>
      <c r="U41" s="71">
        <v>653</v>
      </c>
      <c r="V41" s="71">
        <v>34</v>
      </c>
      <c r="W41" s="71">
        <v>7</v>
      </c>
      <c r="X41" s="71">
        <v>10</v>
      </c>
      <c r="Y41" s="71">
        <v>27</v>
      </c>
      <c r="Z41" s="71">
        <f t="shared" si="2"/>
        <v>6160</v>
      </c>
      <c r="AA41" s="71">
        <v>700</v>
      </c>
      <c r="AB41" s="45"/>
      <c r="AC41" s="45"/>
    </row>
    <row r="42" spans="1:29" ht="13" x14ac:dyDescent="0.3">
      <c r="A42" s="67">
        <v>40</v>
      </c>
      <c r="B42" s="49">
        <v>174280</v>
      </c>
      <c r="C42" s="49">
        <v>163238</v>
      </c>
      <c r="D42" s="49">
        <v>4852</v>
      </c>
      <c r="E42" s="49">
        <v>2108</v>
      </c>
      <c r="F42" s="49">
        <v>172172</v>
      </c>
      <c r="G42" s="49">
        <v>162308</v>
      </c>
      <c r="H42" s="49">
        <v>667</v>
      </c>
      <c r="I42" s="49">
        <v>688</v>
      </c>
      <c r="J42" s="71">
        <v>303</v>
      </c>
      <c r="K42" s="71">
        <v>27</v>
      </c>
      <c r="L42" s="71">
        <f t="shared" si="0"/>
        <v>11972</v>
      </c>
      <c r="M42" s="49">
        <v>169769</v>
      </c>
      <c r="N42" s="71">
        <v>421</v>
      </c>
      <c r="O42" s="71">
        <v>57</v>
      </c>
      <c r="P42" s="71">
        <v>13</v>
      </c>
      <c r="Q42" s="71">
        <v>7</v>
      </c>
      <c r="R42" s="71">
        <v>23</v>
      </c>
      <c r="S42" s="71">
        <f t="shared" si="1"/>
        <v>5373</v>
      </c>
      <c r="T42" s="71">
        <v>4771</v>
      </c>
      <c r="U42" s="71">
        <v>408</v>
      </c>
      <c r="V42" s="71">
        <v>44</v>
      </c>
      <c r="W42" s="71">
        <v>9</v>
      </c>
      <c r="X42" s="71">
        <v>7</v>
      </c>
      <c r="Y42" s="71">
        <v>15</v>
      </c>
      <c r="Z42" s="71">
        <f t="shared" si="2"/>
        <v>5254</v>
      </c>
      <c r="AA42" s="71">
        <v>650</v>
      </c>
      <c r="AB42" s="45"/>
      <c r="AC42" s="45"/>
    </row>
    <row r="1046587" ht="12.65" customHeight="1" x14ac:dyDescent="0.25"/>
    <row r="1046588" ht="12.65" customHeight="1" x14ac:dyDescent="0.25"/>
    <row r="1046589" ht="12.65" customHeight="1" x14ac:dyDescent="0.25"/>
    <row r="1046590" ht="12.65" customHeight="1" x14ac:dyDescent="0.25"/>
    <row r="1046591" ht="12.65" customHeight="1" x14ac:dyDescent="0.25"/>
    <row r="1046592" ht="12.65" customHeight="1" x14ac:dyDescent="0.25"/>
    <row r="1046593" ht="12.65" customHeight="1" x14ac:dyDescent="0.25"/>
    <row r="1046594" ht="12.65" customHeight="1" x14ac:dyDescent="0.25"/>
    <row r="1046595" ht="12.65" customHeight="1" x14ac:dyDescent="0.25"/>
    <row r="1046596" ht="12.65" customHeight="1" x14ac:dyDescent="0.25"/>
    <row r="1046597" ht="12.65" customHeight="1" x14ac:dyDescent="0.25"/>
    <row r="1046598" ht="12.65" customHeight="1" x14ac:dyDescent="0.25"/>
    <row r="1046599" ht="12.65" customHeight="1" x14ac:dyDescent="0.25"/>
    <row r="1046600" ht="12.65" customHeight="1" x14ac:dyDescent="0.25"/>
    <row r="1046601" ht="12.65" customHeight="1" x14ac:dyDescent="0.25"/>
    <row r="1046602" ht="12.65" customHeight="1" x14ac:dyDescent="0.25"/>
    <row r="1046603" ht="12.65" customHeight="1" x14ac:dyDescent="0.25"/>
    <row r="1046604" ht="12.65" customHeight="1" x14ac:dyDescent="0.25"/>
    <row r="1046605" ht="12.65" customHeight="1" x14ac:dyDescent="0.25"/>
    <row r="1046606" ht="12.65" customHeight="1" x14ac:dyDescent="0.25"/>
    <row r="1046607" ht="12.65" customHeight="1" x14ac:dyDescent="0.25"/>
    <row r="1046608" ht="12.65" customHeight="1" x14ac:dyDescent="0.25"/>
    <row r="1046609" ht="12.65" customHeight="1" x14ac:dyDescent="0.25"/>
    <row r="1046610" ht="12.65" customHeight="1" x14ac:dyDescent="0.25"/>
    <row r="1046611" ht="12.65" customHeight="1" x14ac:dyDescent="0.25"/>
    <row r="1046612" ht="12.65" customHeight="1" x14ac:dyDescent="0.25"/>
    <row r="1046613" ht="12.65" customHeight="1" x14ac:dyDescent="0.25"/>
    <row r="1046614" ht="12.65" customHeight="1" x14ac:dyDescent="0.25"/>
    <row r="1046615" ht="12.65" customHeight="1" x14ac:dyDescent="0.25"/>
    <row r="1046616" ht="12.65" customHeight="1" x14ac:dyDescent="0.25"/>
    <row r="1046617" ht="12.65" customHeight="1" x14ac:dyDescent="0.25"/>
    <row r="1046618" ht="12.65" customHeight="1" x14ac:dyDescent="0.25"/>
    <row r="1046619" ht="12.65" customHeight="1" x14ac:dyDescent="0.25"/>
    <row r="1046620" ht="12.65" customHeight="1" x14ac:dyDescent="0.25"/>
    <row r="1046621" ht="12.65" customHeight="1" x14ac:dyDescent="0.25"/>
    <row r="1046622" ht="12.65" customHeight="1" x14ac:dyDescent="0.25"/>
    <row r="1046623" ht="12.65" customHeight="1" x14ac:dyDescent="0.25"/>
    <row r="1046624" ht="12.65" customHeight="1" x14ac:dyDescent="0.25"/>
    <row r="1046625" ht="12.65" customHeight="1" x14ac:dyDescent="0.25"/>
    <row r="1046626" ht="12.65" customHeight="1" x14ac:dyDescent="0.25"/>
    <row r="1046627" ht="12.65" customHeight="1" x14ac:dyDescent="0.25"/>
    <row r="1046628" ht="12.65" customHeight="1" x14ac:dyDescent="0.25"/>
    <row r="1046629" ht="12.65" customHeight="1" x14ac:dyDescent="0.25"/>
    <row r="1046630" ht="12.65" customHeight="1" x14ac:dyDescent="0.25"/>
    <row r="1046631" ht="12.65" customHeight="1" x14ac:dyDescent="0.25"/>
    <row r="1046632" ht="12.65" customHeight="1" x14ac:dyDescent="0.25"/>
    <row r="1046633" ht="12.65" customHeight="1" x14ac:dyDescent="0.25"/>
    <row r="1046634" ht="12.65" customHeight="1" x14ac:dyDescent="0.25"/>
    <row r="1046635" ht="12.65" customHeight="1" x14ac:dyDescent="0.25"/>
    <row r="1046636" ht="12.65" customHeight="1" x14ac:dyDescent="0.25"/>
    <row r="1046637" ht="12.65" customHeight="1" x14ac:dyDescent="0.25"/>
    <row r="1046638" ht="12.65" customHeight="1" x14ac:dyDescent="0.25"/>
    <row r="1046639" ht="12.65" customHeight="1" x14ac:dyDescent="0.25"/>
    <row r="1046640" ht="12.65" customHeight="1" x14ac:dyDescent="0.25"/>
    <row r="1046641" ht="12.65" customHeight="1" x14ac:dyDescent="0.25"/>
    <row r="1046642" ht="12.65" customHeight="1" x14ac:dyDescent="0.25"/>
    <row r="1046643" ht="12.65" customHeight="1" x14ac:dyDescent="0.25"/>
    <row r="1046644" ht="12.65" customHeight="1" x14ac:dyDescent="0.25"/>
    <row r="1046645" ht="12.65" customHeight="1" x14ac:dyDescent="0.25"/>
    <row r="1046646" ht="12.65" customHeight="1" x14ac:dyDescent="0.25"/>
    <row r="1046647" ht="12.65" customHeight="1" x14ac:dyDescent="0.25"/>
    <row r="1046648" ht="12.65" customHeight="1" x14ac:dyDescent="0.25"/>
    <row r="1046649" ht="12.65" customHeight="1" x14ac:dyDescent="0.25"/>
    <row r="1046650" ht="12.65" customHeight="1" x14ac:dyDescent="0.25"/>
    <row r="1046651" ht="12.65" customHeight="1" x14ac:dyDescent="0.25"/>
    <row r="1046652" ht="12.65" customHeight="1" x14ac:dyDescent="0.25"/>
    <row r="1046653" ht="12.65" customHeight="1" x14ac:dyDescent="0.25"/>
    <row r="1046654" ht="12.65" customHeight="1" x14ac:dyDescent="0.25"/>
    <row r="1046655" ht="12.65" customHeight="1" x14ac:dyDescent="0.25"/>
    <row r="1046656" ht="12.65" customHeight="1" x14ac:dyDescent="0.25"/>
    <row r="1046657" ht="12.65" customHeight="1" x14ac:dyDescent="0.25"/>
    <row r="1046658" ht="12.65" customHeight="1" x14ac:dyDescent="0.25"/>
    <row r="1046659" ht="12.65" customHeight="1" x14ac:dyDescent="0.25"/>
    <row r="1046660" ht="12.65" customHeight="1" x14ac:dyDescent="0.25"/>
    <row r="1046661" ht="12.65" customHeight="1" x14ac:dyDescent="0.25"/>
    <row r="1046662" ht="12.65" customHeight="1" x14ac:dyDescent="0.25"/>
    <row r="1046663" ht="12.65" customHeight="1" x14ac:dyDescent="0.25"/>
    <row r="1046664" ht="12.65" customHeight="1" x14ac:dyDescent="0.25"/>
    <row r="1046665" ht="12.65" customHeight="1" x14ac:dyDescent="0.25"/>
    <row r="1046666" ht="12.65" customHeight="1" x14ac:dyDescent="0.25"/>
    <row r="1046667" ht="12.65" customHeight="1" x14ac:dyDescent="0.25"/>
    <row r="1046668" ht="12.65" customHeight="1" x14ac:dyDescent="0.25"/>
    <row r="1046669" ht="12.65" customHeight="1" x14ac:dyDescent="0.25"/>
    <row r="1046670" ht="12.65" customHeight="1" x14ac:dyDescent="0.25"/>
    <row r="1046671" ht="12.65" customHeight="1" x14ac:dyDescent="0.25"/>
    <row r="1046672" ht="12.65" customHeight="1" x14ac:dyDescent="0.25"/>
    <row r="1046673" ht="12.65" customHeight="1" x14ac:dyDescent="0.25"/>
    <row r="1046674" ht="12.65" customHeight="1" x14ac:dyDescent="0.25"/>
    <row r="1046675" ht="12.65" customHeight="1" x14ac:dyDescent="0.25"/>
    <row r="1046676" ht="12.65" customHeight="1" x14ac:dyDescent="0.25"/>
    <row r="1046677" ht="12.65" customHeight="1" x14ac:dyDescent="0.25"/>
    <row r="1046678" ht="12.65" customHeight="1" x14ac:dyDescent="0.25"/>
    <row r="1046679" ht="12.65" customHeight="1" x14ac:dyDescent="0.25"/>
    <row r="1046680" ht="12.65" customHeight="1" x14ac:dyDescent="0.25"/>
    <row r="1046681" ht="12.65" customHeight="1" x14ac:dyDescent="0.25"/>
    <row r="1046682" ht="12.65" customHeight="1" x14ac:dyDescent="0.25"/>
    <row r="1046683" ht="12.65" customHeight="1" x14ac:dyDescent="0.25"/>
    <row r="1046684" ht="12.65" customHeight="1" x14ac:dyDescent="0.25"/>
    <row r="1046685" ht="12.65" customHeight="1" x14ac:dyDescent="0.25"/>
    <row r="1046686" ht="12.65" customHeight="1" x14ac:dyDescent="0.25"/>
    <row r="1046687" ht="12.65" customHeight="1" x14ac:dyDescent="0.25"/>
    <row r="1046688" ht="12.65" customHeight="1" x14ac:dyDescent="0.25"/>
    <row r="1046689" ht="12.65" customHeight="1" x14ac:dyDescent="0.25"/>
    <row r="1046690" ht="12.65" customHeight="1" x14ac:dyDescent="0.25"/>
    <row r="1046691" ht="12.65" customHeight="1" x14ac:dyDescent="0.25"/>
    <row r="1046692" ht="12.65" customHeight="1" x14ac:dyDescent="0.25"/>
    <row r="1046693" ht="12.65" customHeight="1" x14ac:dyDescent="0.25"/>
    <row r="1046694" ht="12.65" customHeight="1" x14ac:dyDescent="0.25"/>
    <row r="1046695" ht="12.65" customHeight="1" x14ac:dyDescent="0.25"/>
    <row r="1046696" ht="12.65" customHeight="1" x14ac:dyDescent="0.25"/>
    <row r="1046697" ht="12.65" customHeight="1" x14ac:dyDescent="0.25"/>
    <row r="1046698" ht="12.65" customHeight="1" x14ac:dyDescent="0.25"/>
    <row r="1046699" ht="12.65" customHeight="1" x14ac:dyDescent="0.25"/>
    <row r="1046700" ht="12.65" customHeight="1" x14ac:dyDescent="0.25"/>
    <row r="1046701" ht="12.65" customHeight="1" x14ac:dyDescent="0.25"/>
    <row r="1046702" ht="12.65" customHeight="1" x14ac:dyDescent="0.25"/>
    <row r="1046703" ht="12.65" customHeight="1" x14ac:dyDescent="0.25"/>
    <row r="1046704" ht="12.65" customHeight="1" x14ac:dyDescent="0.25"/>
    <row r="1046705" ht="12.65" customHeight="1" x14ac:dyDescent="0.25"/>
    <row r="1046706" ht="12.65" customHeight="1" x14ac:dyDescent="0.25"/>
    <row r="1046707" ht="12.65" customHeight="1" x14ac:dyDescent="0.25"/>
    <row r="1046708" ht="12.65" customHeight="1" x14ac:dyDescent="0.25"/>
    <row r="1046709" ht="12.65" customHeight="1" x14ac:dyDescent="0.25"/>
    <row r="1046710" ht="12.65" customHeight="1" x14ac:dyDescent="0.25"/>
    <row r="1046711" ht="12.65" customHeight="1" x14ac:dyDescent="0.25"/>
    <row r="1046712" ht="12.65" customHeight="1" x14ac:dyDescent="0.25"/>
    <row r="1046713" ht="12.65" customHeight="1" x14ac:dyDescent="0.25"/>
    <row r="1046714" ht="12.65" customHeight="1" x14ac:dyDescent="0.25"/>
    <row r="1046715" ht="12.65" customHeight="1" x14ac:dyDescent="0.25"/>
    <row r="1046716" ht="12.65" customHeight="1" x14ac:dyDescent="0.25"/>
    <row r="1046717" ht="12.65" customHeight="1" x14ac:dyDescent="0.25"/>
    <row r="1046718" ht="12.65" customHeight="1" x14ac:dyDescent="0.25"/>
    <row r="1046719" ht="12.65" customHeight="1" x14ac:dyDescent="0.25"/>
    <row r="1046720" ht="12.65" customHeight="1" x14ac:dyDescent="0.25"/>
    <row r="1046721" ht="12.65" customHeight="1" x14ac:dyDescent="0.25"/>
    <row r="1046722" ht="12.65" customHeight="1" x14ac:dyDescent="0.25"/>
    <row r="1046723" ht="12.65" customHeight="1" x14ac:dyDescent="0.25"/>
    <row r="1046724" ht="12.65" customHeight="1" x14ac:dyDescent="0.25"/>
    <row r="1046725" ht="12.65" customHeight="1" x14ac:dyDescent="0.25"/>
    <row r="1046726" ht="12.65" customHeight="1" x14ac:dyDescent="0.25"/>
    <row r="1046727" ht="12.65" customHeight="1" x14ac:dyDescent="0.25"/>
    <row r="1046728" ht="12.65" customHeight="1" x14ac:dyDescent="0.25"/>
    <row r="1046729" ht="12.65" customHeight="1" x14ac:dyDescent="0.25"/>
    <row r="1046730" ht="12.65" customHeight="1" x14ac:dyDescent="0.25"/>
    <row r="1046731" ht="12.65" customHeight="1" x14ac:dyDescent="0.25"/>
    <row r="1046732" ht="12.65" customHeight="1" x14ac:dyDescent="0.25"/>
    <row r="1046733" ht="12.65" customHeight="1" x14ac:dyDescent="0.25"/>
    <row r="1046734" ht="12.65" customHeight="1" x14ac:dyDescent="0.25"/>
    <row r="1046735" ht="12.65" customHeight="1" x14ac:dyDescent="0.25"/>
    <row r="1046736" ht="12.65" customHeight="1" x14ac:dyDescent="0.25"/>
    <row r="1046737" ht="12.65" customHeight="1" x14ac:dyDescent="0.25"/>
    <row r="1046738" ht="12.65" customHeight="1" x14ac:dyDescent="0.25"/>
    <row r="1046739" ht="12.65" customHeight="1" x14ac:dyDescent="0.25"/>
    <row r="1046740" ht="12.65" customHeight="1" x14ac:dyDescent="0.25"/>
    <row r="1046741" ht="12.65" customHeight="1" x14ac:dyDescent="0.25"/>
    <row r="1046742" ht="12.65" customHeight="1" x14ac:dyDescent="0.25"/>
    <row r="1046743" ht="12.65" customHeight="1" x14ac:dyDescent="0.25"/>
    <row r="1046744" ht="12.65" customHeight="1" x14ac:dyDescent="0.25"/>
    <row r="1046745" ht="12.65" customHeight="1" x14ac:dyDescent="0.25"/>
    <row r="1046746" ht="12.65" customHeight="1" x14ac:dyDescent="0.25"/>
    <row r="1046747" ht="12.65" customHeight="1" x14ac:dyDescent="0.25"/>
    <row r="1046748" ht="12.65" customHeight="1" x14ac:dyDescent="0.25"/>
    <row r="1046749" ht="12.65" customHeight="1" x14ac:dyDescent="0.25"/>
    <row r="1046750" ht="12.65" customHeight="1" x14ac:dyDescent="0.25"/>
    <row r="1046751" ht="12.65" customHeight="1" x14ac:dyDescent="0.25"/>
    <row r="1046752" ht="12.65" customHeight="1" x14ac:dyDescent="0.25"/>
    <row r="1046753" ht="12.65" customHeight="1" x14ac:dyDescent="0.25"/>
    <row r="1046754" ht="12.65" customHeight="1" x14ac:dyDescent="0.25"/>
    <row r="1046755" ht="12.65" customHeight="1" x14ac:dyDescent="0.25"/>
    <row r="1046756" ht="12.65" customHeight="1" x14ac:dyDescent="0.25"/>
    <row r="1046757" ht="12.65" customHeight="1" x14ac:dyDescent="0.25"/>
    <row r="1046758" ht="12.65" customHeight="1" x14ac:dyDescent="0.25"/>
    <row r="1046759" ht="12.65" customHeight="1" x14ac:dyDescent="0.25"/>
    <row r="1046760" ht="12.65" customHeight="1" x14ac:dyDescent="0.25"/>
    <row r="1046761" ht="12.65" customHeight="1" x14ac:dyDescent="0.25"/>
    <row r="1046762" ht="12.65" customHeight="1" x14ac:dyDescent="0.25"/>
    <row r="1046763" ht="12.65" customHeight="1" x14ac:dyDescent="0.25"/>
    <row r="1046764" ht="12.65" customHeight="1" x14ac:dyDescent="0.25"/>
    <row r="1046765" ht="12.65" customHeight="1" x14ac:dyDescent="0.25"/>
    <row r="1046766" ht="12.65" customHeight="1" x14ac:dyDescent="0.25"/>
    <row r="1046767" ht="12.65" customHeight="1" x14ac:dyDescent="0.25"/>
    <row r="1046768" ht="12.65" customHeight="1" x14ac:dyDescent="0.25"/>
    <row r="1046769" ht="12.65" customHeight="1" x14ac:dyDescent="0.25"/>
    <row r="1046770" ht="12.65" customHeight="1" x14ac:dyDescent="0.25"/>
    <row r="1046771" ht="12.65" customHeight="1" x14ac:dyDescent="0.25"/>
    <row r="1046772" ht="12.65" customHeight="1" x14ac:dyDescent="0.25"/>
    <row r="1046773" ht="12.65" customHeight="1" x14ac:dyDescent="0.25"/>
    <row r="1046774" ht="12.65" customHeight="1" x14ac:dyDescent="0.25"/>
    <row r="1046775" ht="12.65" customHeight="1" x14ac:dyDescent="0.25"/>
    <row r="1046776" ht="12.65" customHeight="1" x14ac:dyDescent="0.25"/>
    <row r="1046777" ht="12.65" customHeight="1" x14ac:dyDescent="0.25"/>
    <row r="1046778" ht="12.65" customHeight="1" x14ac:dyDescent="0.25"/>
    <row r="1046779" ht="12.65" customHeight="1" x14ac:dyDescent="0.25"/>
    <row r="1046780" ht="12.65" customHeight="1" x14ac:dyDescent="0.25"/>
    <row r="1046781" ht="12.65" customHeight="1" x14ac:dyDescent="0.25"/>
    <row r="1046782" ht="12.65" customHeight="1" x14ac:dyDescent="0.25"/>
    <row r="1046783" ht="12.65" customHeight="1" x14ac:dyDescent="0.25"/>
    <row r="1046784" ht="12.65" customHeight="1" x14ac:dyDescent="0.25"/>
    <row r="1046785" ht="12.65" customHeight="1" x14ac:dyDescent="0.25"/>
    <row r="1046786" ht="12.65" customHeight="1" x14ac:dyDescent="0.25"/>
    <row r="1046787" ht="12.65" customHeight="1" x14ac:dyDescent="0.25"/>
    <row r="1046788" ht="12.65" customHeight="1" x14ac:dyDescent="0.25"/>
    <row r="1046789" ht="12.65" customHeight="1" x14ac:dyDescent="0.25"/>
    <row r="1046790" ht="12.65" customHeight="1" x14ac:dyDescent="0.25"/>
    <row r="1046791" ht="12.65" customHeight="1" x14ac:dyDescent="0.25"/>
    <row r="1046792" ht="12.65" customHeight="1" x14ac:dyDescent="0.25"/>
    <row r="1046793" ht="12.65" customHeight="1" x14ac:dyDescent="0.25"/>
    <row r="1046794" ht="12.65" customHeight="1" x14ac:dyDescent="0.25"/>
    <row r="1046795" ht="12.65" customHeight="1" x14ac:dyDescent="0.25"/>
    <row r="1046796" ht="12.65" customHeight="1" x14ac:dyDescent="0.25"/>
    <row r="1046797" ht="12.65" customHeight="1" x14ac:dyDescent="0.25"/>
    <row r="1046798" ht="12.65" customHeight="1" x14ac:dyDescent="0.25"/>
    <row r="1046799" ht="12.65" customHeight="1" x14ac:dyDescent="0.25"/>
    <row r="1046800" ht="12.65" customHeight="1" x14ac:dyDescent="0.25"/>
    <row r="1046801" ht="12.65" customHeight="1" x14ac:dyDescent="0.25"/>
    <row r="1046802" ht="12.65" customHeight="1" x14ac:dyDescent="0.25"/>
    <row r="1046803" ht="12.65" customHeight="1" x14ac:dyDescent="0.25"/>
    <row r="1046804" ht="12.65" customHeight="1" x14ac:dyDescent="0.25"/>
    <row r="1046805" ht="12.65" customHeight="1" x14ac:dyDescent="0.25"/>
    <row r="1046806" ht="12.65" customHeight="1" x14ac:dyDescent="0.25"/>
    <row r="1046807" ht="12.65" customHeight="1" x14ac:dyDescent="0.25"/>
    <row r="1046808" ht="12.65" customHeight="1" x14ac:dyDescent="0.25"/>
    <row r="1046809" ht="12.65" customHeight="1" x14ac:dyDescent="0.25"/>
    <row r="1046810" ht="12.65" customHeight="1" x14ac:dyDescent="0.25"/>
    <row r="1046811" ht="12.65" customHeight="1" x14ac:dyDescent="0.25"/>
    <row r="1046812" ht="12.65" customHeight="1" x14ac:dyDescent="0.25"/>
    <row r="1046813" ht="12.65" customHeight="1" x14ac:dyDescent="0.25"/>
    <row r="1046814" ht="12.65" customHeight="1" x14ac:dyDescent="0.25"/>
    <row r="1046815" ht="12.65" customHeight="1" x14ac:dyDescent="0.25"/>
    <row r="1046816" ht="12.65" customHeight="1" x14ac:dyDescent="0.25"/>
    <row r="1046817" ht="12.65" customHeight="1" x14ac:dyDescent="0.25"/>
    <row r="1046818" ht="12.65" customHeight="1" x14ac:dyDescent="0.25"/>
    <row r="1046819" ht="12.65" customHeight="1" x14ac:dyDescent="0.25"/>
    <row r="1046820" ht="12.65" customHeight="1" x14ac:dyDescent="0.25"/>
    <row r="1046821" ht="12.65" customHeight="1" x14ac:dyDescent="0.25"/>
    <row r="1046822" ht="12.65" customHeight="1" x14ac:dyDescent="0.25"/>
    <row r="1046823" ht="12.65" customHeight="1" x14ac:dyDescent="0.25"/>
    <row r="1046824" ht="12.65" customHeight="1" x14ac:dyDescent="0.25"/>
    <row r="1046825" ht="12.65" customHeight="1" x14ac:dyDescent="0.25"/>
    <row r="1046826" ht="12.65" customHeight="1" x14ac:dyDescent="0.25"/>
    <row r="1046827" ht="12.65" customHeight="1" x14ac:dyDescent="0.25"/>
    <row r="1046828" ht="12.65" customHeight="1" x14ac:dyDescent="0.25"/>
    <row r="1046829" ht="12.65" customHeight="1" x14ac:dyDescent="0.25"/>
    <row r="1046830" ht="12.65" customHeight="1" x14ac:dyDescent="0.25"/>
    <row r="1046831" ht="12.65" customHeight="1" x14ac:dyDescent="0.25"/>
    <row r="1046832" ht="12.65" customHeight="1" x14ac:dyDescent="0.25"/>
    <row r="1046833" ht="12.65" customHeight="1" x14ac:dyDescent="0.25"/>
    <row r="1046834" ht="12.65" customHeight="1" x14ac:dyDescent="0.25"/>
    <row r="1046835" ht="12.65" customHeight="1" x14ac:dyDescent="0.25"/>
    <row r="1046836" ht="12.65" customHeight="1" x14ac:dyDescent="0.25"/>
    <row r="1046837" ht="12.65" customHeight="1" x14ac:dyDescent="0.25"/>
    <row r="1046838" ht="12.65" customHeight="1" x14ac:dyDescent="0.25"/>
    <row r="1046839" ht="12.65" customHeight="1" x14ac:dyDescent="0.25"/>
    <row r="1046840" ht="12.65" customHeight="1" x14ac:dyDescent="0.25"/>
    <row r="1046841" ht="12.65" customHeight="1" x14ac:dyDescent="0.25"/>
    <row r="1046842" ht="12.65" customHeight="1" x14ac:dyDescent="0.25"/>
    <row r="1046843" ht="12.65" customHeight="1" x14ac:dyDescent="0.25"/>
    <row r="1046844" ht="12.65" customHeight="1" x14ac:dyDescent="0.25"/>
    <row r="1046845" ht="12.65" customHeight="1" x14ac:dyDescent="0.25"/>
    <row r="1046846" ht="12.65" customHeight="1" x14ac:dyDescent="0.25"/>
    <row r="1046847" ht="12.65" customHeight="1" x14ac:dyDescent="0.25"/>
    <row r="1046848" ht="12.65" customHeight="1" x14ac:dyDescent="0.25"/>
    <row r="1046849" ht="12.65" customHeight="1" x14ac:dyDescent="0.25"/>
    <row r="1046850" ht="12.65" customHeight="1" x14ac:dyDescent="0.25"/>
    <row r="1046851" ht="12.65" customHeight="1" x14ac:dyDescent="0.25"/>
    <row r="1046852" ht="12.65" customHeight="1" x14ac:dyDescent="0.25"/>
    <row r="1046853" ht="12.65" customHeight="1" x14ac:dyDescent="0.25"/>
    <row r="1046854" ht="12.65" customHeight="1" x14ac:dyDescent="0.25"/>
    <row r="1046855" ht="12.65" customHeight="1" x14ac:dyDescent="0.25"/>
    <row r="1046856" ht="12.65" customHeight="1" x14ac:dyDescent="0.25"/>
    <row r="1046857" ht="12.65" customHeight="1" x14ac:dyDescent="0.25"/>
    <row r="1046858" ht="12.65" customHeight="1" x14ac:dyDescent="0.25"/>
    <row r="1046859" ht="12.65" customHeight="1" x14ac:dyDescent="0.25"/>
    <row r="1046860" ht="12.65" customHeight="1" x14ac:dyDescent="0.25"/>
    <row r="1046861" ht="12.65" customHeight="1" x14ac:dyDescent="0.25"/>
    <row r="1046862" ht="12.65" customHeight="1" x14ac:dyDescent="0.25"/>
    <row r="1046863" ht="12.65" customHeight="1" x14ac:dyDescent="0.25"/>
    <row r="1046864" ht="12.65" customHeight="1" x14ac:dyDescent="0.25"/>
    <row r="1046865" ht="12.65" customHeight="1" x14ac:dyDescent="0.25"/>
    <row r="1046866" ht="12.65" customHeight="1" x14ac:dyDescent="0.25"/>
    <row r="1046867" ht="12.65" customHeight="1" x14ac:dyDescent="0.25"/>
    <row r="1046868" ht="12.65" customHeight="1" x14ac:dyDescent="0.25"/>
    <row r="1046869" ht="12.65" customHeight="1" x14ac:dyDescent="0.25"/>
    <row r="1046870" ht="12.65" customHeight="1" x14ac:dyDescent="0.25"/>
    <row r="1046871" ht="12.65" customHeight="1" x14ac:dyDescent="0.25"/>
    <row r="1046872" ht="12.65" customHeight="1" x14ac:dyDescent="0.25"/>
    <row r="1046873" ht="12.65" customHeight="1" x14ac:dyDescent="0.25"/>
    <row r="1046874" ht="12.65" customHeight="1" x14ac:dyDescent="0.25"/>
    <row r="1046875" ht="12.65" customHeight="1" x14ac:dyDescent="0.25"/>
    <row r="1046876" ht="12.65" customHeight="1" x14ac:dyDescent="0.25"/>
    <row r="1046877" ht="12.65" customHeight="1" x14ac:dyDescent="0.25"/>
    <row r="1046878" ht="12.65" customHeight="1" x14ac:dyDescent="0.25"/>
    <row r="1046879" ht="12.65" customHeight="1" x14ac:dyDescent="0.25"/>
    <row r="1046880" ht="12.65" customHeight="1" x14ac:dyDescent="0.25"/>
    <row r="1046881" ht="12.65" customHeight="1" x14ac:dyDescent="0.25"/>
    <row r="1046882" ht="12.65" customHeight="1" x14ac:dyDescent="0.25"/>
    <row r="1046883" ht="12.65" customHeight="1" x14ac:dyDescent="0.25"/>
    <row r="1046884" ht="12.65" customHeight="1" x14ac:dyDescent="0.25"/>
    <row r="1046885" ht="12.65" customHeight="1" x14ac:dyDescent="0.25"/>
    <row r="1046886" ht="12.65" customHeight="1" x14ac:dyDescent="0.25"/>
    <row r="1046887" ht="12.65" customHeight="1" x14ac:dyDescent="0.25"/>
    <row r="1046888" ht="12.65" customHeight="1" x14ac:dyDescent="0.25"/>
    <row r="1046889" ht="12.65" customHeight="1" x14ac:dyDescent="0.25"/>
    <row r="1046890" ht="12.65" customHeight="1" x14ac:dyDescent="0.25"/>
    <row r="1046891" ht="12.65" customHeight="1" x14ac:dyDescent="0.25"/>
    <row r="1046892" ht="12.65" customHeight="1" x14ac:dyDescent="0.25"/>
    <row r="1046893" ht="12.65" customHeight="1" x14ac:dyDescent="0.25"/>
    <row r="1046894" ht="12.65" customHeight="1" x14ac:dyDescent="0.25"/>
    <row r="1046895" ht="12.65" customHeight="1" x14ac:dyDescent="0.25"/>
    <row r="1046896" ht="12.65" customHeight="1" x14ac:dyDescent="0.25"/>
    <row r="1046897" ht="12.65" customHeight="1" x14ac:dyDescent="0.25"/>
    <row r="1046898" ht="12.65" customHeight="1" x14ac:dyDescent="0.25"/>
    <row r="1046899" ht="12.65" customHeight="1" x14ac:dyDescent="0.25"/>
    <row r="1046900" ht="12.65" customHeight="1" x14ac:dyDescent="0.25"/>
    <row r="1046901" ht="12.65" customHeight="1" x14ac:dyDescent="0.25"/>
    <row r="1046902" ht="12.65" customHeight="1" x14ac:dyDescent="0.25"/>
    <row r="1046903" ht="12.65" customHeight="1" x14ac:dyDescent="0.25"/>
    <row r="1046904" ht="12.65" customHeight="1" x14ac:dyDescent="0.25"/>
    <row r="1046905" ht="12.65" customHeight="1" x14ac:dyDescent="0.25"/>
    <row r="1046906" ht="12.65" customHeight="1" x14ac:dyDescent="0.25"/>
    <row r="1046907" ht="12.65" customHeight="1" x14ac:dyDescent="0.25"/>
    <row r="1046908" ht="12.65" customHeight="1" x14ac:dyDescent="0.25"/>
    <row r="1046909" ht="12.65" customHeight="1" x14ac:dyDescent="0.25"/>
    <row r="1046910" ht="12.65" customHeight="1" x14ac:dyDescent="0.25"/>
    <row r="1046911" ht="12.65" customHeight="1" x14ac:dyDescent="0.25"/>
    <row r="1046912" ht="12.65" customHeight="1" x14ac:dyDescent="0.25"/>
    <row r="1046913" ht="12.65" customHeight="1" x14ac:dyDescent="0.25"/>
    <row r="1046914" ht="12.65" customHeight="1" x14ac:dyDescent="0.25"/>
    <row r="1046915" ht="12.65" customHeight="1" x14ac:dyDescent="0.25"/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mergeCells count="1">
    <mergeCell ref="B1:M1"/>
  </mergeCells>
  <printOptions gridLines="1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48576"/>
  <sheetViews>
    <sheetView showRowColHeaders="0" zoomScale="112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9.26953125" defaultRowHeight="12.5" x14ac:dyDescent="0.25"/>
  <cols>
    <col min="2" max="4" width="11.26953125" customWidth="1"/>
    <col min="10" max="10" width="10" customWidth="1"/>
    <col min="11" max="11" width="9.54296875" customWidth="1"/>
    <col min="12" max="12" width="9.54296875" hidden="1" customWidth="1"/>
    <col min="17" max="17" width="10.1796875" customWidth="1"/>
    <col min="18" max="18" width="11.453125" hidden="1" customWidth="1"/>
    <col min="19" max="19" width="11" customWidth="1"/>
    <col min="20" max="20" width="10.1796875" customWidth="1"/>
    <col min="21" max="21" width="9.54296875" customWidth="1"/>
    <col min="22" max="22" width="10.1796875" customWidth="1"/>
    <col min="23" max="23" width="10.7265625" customWidth="1"/>
    <col min="24" max="25" width="10" customWidth="1"/>
    <col min="26" max="26" width="9.54296875" hidden="1" customWidth="1"/>
    <col min="27" max="27" width="8.81640625" customWidth="1"/>
    <col min="28" max="28" width="9.26953125" customWidth="1"/>
    <col min="29" max="29" width="6.81640625" customWidth="1"/>
    <col min="30" max="30" width="9.453125" customWidth="1"/>
    <col min="31" max="31" width="9.1796875" customWidth="1"/>
    <col min="32" max="32" width="11.1796875" hidden="1" customWidth="1"/>
    <col min="33" max="33" width="11" customWidth="1"/>
    <col min="34" max="34" width="10.1796875" customWidth="1"/>
    <col min="35" max="35" width="12.54296875" customWidth="1"/>
    <col min="36" max="36" width="10.1796875" customWidth="1"/>
    <col min="37" max="37" width="10.7265625" customWidth="1"/>
  </cols>
  <sheetData>
    <row r="1" spans="1:96" ht="15.75" customHeight="1" x14ac:dyDescent="0.35">
      <c r="A1" s="1"/>
      <c r="B1" s="73"/>
      <c r="C1" s="73"/>
      <c r="D1" s="73" t="s">
        <v>61</v>
      </c>
      <c r="E1" s="73"/>
      <c r="F1" s="73"/>
      <c r="G1" s="78"/>
      <c r="H1" s="79" t="s">
        <v>66</v>
      </c>
      <c r="I1" s="79"/>
      <c r="J1" s="73"/>
      <c r="K1" s="73"/>
      <c r="L1" s="73"/>
      <c r="M1" s="73" t="s">
        <v>72</v>
      </c>
      <c r="N1" s="73"/>
      <c r="O1" s="73"/>
      <c r="P1" s="73"/>
      <c r="Q1" s="73"/>
      <c r="R1" s="73"/>
      <c r="S1" s="78"/>
      <c r="T1" s="78"/>
      <c r="U1" s="78" t="s">
        <v>81</v>
      </c>
      <c r="V1" s="78"/>
      <c r="W1" s="78"/>
      <c r="X1" s="73"/>
      <c r="Y1" s="73"/>
      <c r="Z1" s="73"/>
      <c r="AA1" s="73" t="s">
        <v>88</v>
      </c>
      <c r="AB1" s="73"/>
      <c r="AC1" s="73"/>
      <c r="AD1" s="73"/>
      <c r="AE1" s="73"/>
      <c r="AF1" s="73"/>
      <c r="AG1" s="78"/>
      <c r="AH1" s="78"/>
      <c r="AI1" s="78" t="s">
        <v>97</v>
      </c>
      <c r="AJ1" s="78"/>
      <c r="AK1" s="78"/>
    </row>
    <row r="2" spans="1:96" ht="14.5" customHeight="1" x14ac:dyDescent="0.35">
      <c r="A2" s="72" t="s">
        <v>0</v>
      </c>
      <c r="B2" s="74" t="s">
        <v>59</v>
      </c>
      <c r="C2" s="76" t="s">
        <v>60</v>
      </c>
      <c r="D2" s="77" t="s">
        <v>62</v>
      </c>
      <c r="E2" s="74" t="s">
        <v>63</v>
      </c>
      <c r="F2" s="76" t="s">
        <v>64</v>
      </c>
      <c r="G2" s="74" t="s">
        <v>65</v>
      </c>
      <c r="H2" s="76" t="s">
        <v>67</v>
      </c>
      <c r="I2" s="77" t="s">
        <v>68</v>
      </c>
      <c r="J2" s="80" t="s">
        <v>69</v>
      </c>
      <c r="K2" s="81" t="s">
        <v>70</v>
      </c>
      <c r="L2" s="82" t="s">
        <v>71</v>
      </c>
      <c r="M2" s="80" t="s">
        <v>73</v>
      </c>
      <c r="N2" s="81" t="s">
        <v>74</v>
      </c>
      <c r="O2" s="83" t="s">
        <v>75</v>
      </c>
      <c r="P2" s="80" t="s">
        <v>76</v>
      </c>
      <c r="Q2" s="81" t="s">
        <v>77</v>
      </c>
      <c r="R2" s="82" t="s">
        <v>78</v>
      </c>
      <c r="S2" s="74" t="s">
        <v>79</v>
      </c>
      <c r="T2" s="76" t="s">
        <v>80</v>
      </c>
      <c r="U2" s="77" t="s">
        <v>82</v>
      </c>
      <c r="V2" s="84" t="s">
        <v>83</v>
      </c>
      <c r="W2" s="85" t="s">
        <v>84</v>
      </c>
      <c r="X2" s="80" t="s">
        <v>85</v>
      </c>
      <c r="Y2" s="81" t="s">
        <v>86</v>
      </c>
      <c r="Z2" s="83" t="s">
        <v>87</v>
      </c>
      <c r="AA2" s="80" t="s">
        <v>89</v>
      </c>
      <c r="AB2" s="81" t="s">
        <v>90</v>
      </c>
      <c r="AC2" s="83" t="s">
        <v>91</v>
      </c>
      <c r="AD2" s="80" t="s">
        <v>92</v>
      </c>
      <c r="AE2" s="81" t="s">
        <v>93</v>
      </c>
      <c r="AF2" s="83" t="s">
        <v>94</v>
      </c>
      <c r="AG2" s="74" t="s">
        <v>95</v>
      </c>
      <c r="AH2" s="76" t="s">
        <v>96</v>
      </c>
      <c r="AI2" s="77" t="s">
        <v>98</v>
      </c>
      <c r="AJ2" s="86" t="s">
        <v>99</v>
      </c>
      <c r="AK2" s="85" t="s">
        <v>100</v>
      </c>
    </row>
    <row r="3" spans="1:96" ht="12.65" customHeight="1" x14ac:dyDescent="0.35">
      <c r="A3" s="72">
        <v>1</v>
      </c>
      <c r="B3" s="75">
        <v>11581</v>
      </c>
      <c r="C3" s="75">
        <v>7490</v>
      </c>
      <c r="D3" s="75">
        <v>580</v>
      </c>
      <c r="E3" s="75">
        <v>11504</v>
      </c>
      <c r="F3" s="75">
        <v>8322</v>
      </c>
      <c r="G3" s="75">
        <v>62239</v>
      </c>
      <c r="H3" s="75">
        <v>12995</v>
      </c>
      <c r="I3" s="75">
        <v>2174</v>
      </c>
      <c r="J3" s="75">
        <v>50751</v>
      </c>
      <c r="K3" s="75">
        <v>14196</v>
      </c>
      <c r="L3" s="75">
        <v>65011</v>
      </c>
      <c r="M3" s="75">
        <v>51509</v>
      </c>
      <c r="N3" s="75">
        <v>13225</v>
      </c>
      <c r="O3" s="75">
        <v>662</v>
      </c>
      <c r="P3" s="75">
        <v>50502</v>
      </c>
      <c r="Q3" s="75">
        <v>14339</v>
      </c>
      <c r="R3" s="75">
        <v>64910</v>
      </c>
      <c r="S3" s="75">
        <v>54390</v>
      </c>
      <c r="T3" s="75">
        <v>14274</v>
      </c>
      <c r="U3" s="75">
        <v>2667</v>
      </c>
      <c r="V3" s="75">
        <v>1844</v>
      </c>
      <c r="W3" s="75">
        <v>564</v>
      </c>
      <c r="X3" s="75">
        <v>39099</v>
      </c>
      <c r="Y3" s="75">
        <v>13845</v>
      </c>
      <c r="Z3" s="75">
        <v>53102</v>
      </c>
      <c r="AA3" s="75">
        <v>37758</v>
      </c>
      <c r="AB3" s="75">
        <v>12468</v>
      </c>
      <c r="AC3" s="75">
        <v>3284</v>
      </c>
      <c r="AD3" s="75">
        <v>40072</v>
      </c>
      <c r="AE3" s="75">
        <v>12349</v>
      </c>
      <c r="AF3" s="75">
        <v>52744</v>
      </c>
      <c r="AG3" s="75">
        <v>52681</v>
      </c>
      <c r="AH3" s="75">
        <v>24703</v>
      </c>
      <c r="AI3" s="75">
        <v>909</v>
      </c>
      <c r="AJ3" s="75">
        <v>89</v>
      </c>
      <c r="AK3" s="75">
        <v>263</v>
      </c>
    </row>
    <row r="4" spans="1:96" ht="14.5" x14ac:dyDescent="0.35">
      <c r="A4" s="72">
        <v>2</v>
      </c>
      <c r="B4" s="12">
        <v>14787</v>
      </c>
      <c r="C4" s="12">
        <v>7809</v>
      </c>
      <c r="D4" s="12">
        <v>538</v>
      </c>
      <c r="E4" s="12">
        <v>14831</v>
      </c>
      <c r="F4" s="12">
        <v>8311</v>
      </c>
      <c r="G4" s="12">
        <v>59440</v>
      </c>
      <c r="H4" s="12">
        <v>12121</v>
      </c>
      <c r="I4" s="12">
        <v>1700</v>
      </c>
      <c r="J4" s="12">
        <v>47353</v>
      </c>
      <c r="K4" s="12">
        <v>13326</v>
      </c>
      <c r="L4" s="12">
        <v>60753</v>
      </c>
      <c r="M4" s="12">
        <v>48052</v>
      </c>
      <c r="N4" s="12">
        <v>12571</v>
      </c>
      <c r="O4" s="12">
        <v>520</v>
      </c>
      <c r="P4" s="12">
        <v>47383</v>
      </c>
      <c r="Q4" s="12">
        <v>13313</v>
      </c>
      <c r="R4" s="12">
        <v>60764</v>
      </c>
      <c r="S4" s="12">
        <v>55864</v>
      </c>
      <c r="T4" s="12">
        <v>13730</v>
      </c>
      <c r="U4" s="12">
        <v>2008</v>
      </c>
      <c r="V4" s="12">
        <v>1533</v>
      </c>
      <c r="W4" s="12">
        <v>630</v>
      </c>
      <c r="X4" s="12">
        <v>36303</v>
      </c>
      <c r="Y4" s="12">
        <v>12532</v>
      </c>
      <c r="Z4" s="12">
        <v>48975</v>
      </c>
      <c r="AA4" s="12">
        <v>35411</v>
      </c>
      <c r="AB4" s="12">
        <v>11330</v>
      </c>
      <c r="AC4" s="12">
        <v>2477</v>
      </c>
      <c r="AD4" s="12">
        <v>37254</v>
      </c>
      <c r="AE4" s="12">
        <v>11031</v>
      </c>
      <c r="AF4" s="12">
        <v>48628</v>
      </c>
      <c r="AG4" s="12">
        <v>53990</v>
      </c>
      <c r="AH4" s="12">
        <v>20878</v>
      </c>
      <c r="AI4" s="12">
        <v>629</v>
      </c>
      <c r="AJ4" s="12">
        <v>100</v>
      </c>
      <c r="AK4" s="12">
        <v>210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</row>
    <row r="5" spans="1:96" ht="14.5" x14ac:dyDescent="0.35">
      <c r="A5" s="72">
        <v>3</v>
      </c>
      <c r="B5" s="12">
        <v>18284</v>
      </c>
      <c r="C5" s="12">
        <v>14105</v>
      </c>
      <c r="D5" s="12">
        <v>595</v>
      </c>
      <c r="E5" s="12">
        <v>18895</v>
      </c>
      <c r="F5" s="12">
        <v>13836</v>
      </c>
      <c r="G5" s="12">
        <v>49843</v>
      </c>
      <c r="H5" s="12">
        <v>16792</v>
      </c>
      <c r="I5" s="12">
        <v>1515</v>
      </c>
      <c r="J5" s="12">
        <v>39186</v>
      </c>
      <c r="K5" s="12">
        <v>16173</v>
      </c>
      <c r="L5" s="12">
        <v>55426</v>
      </c>
      <c r="M5" s="12">
        <v>39925</v>
      </c>
      <c r="N5" s="12">
        <v>15293</v>
      </c>
      <c r="O5" s="12">
        <v>563</v>
      </c>
      <c r="P5" s="12">
        <v>39332</v>
      </c>
      <c r="Q5" s="12">
        <v>15988</v>
      </c>
      <c r="R5" s="12">
        <v>55393</v>
      </c>
      <c r="S5" s="12">
        <v>49744</v>
      </c>
      <c r="T5" s="12">
        <v>19437</v>
      </c>
      <c r="U5" s="12">
        <v>2040</v>
      </c>
      <c r="V5" s="12">
        <v>1524</v>
      </c>
      <c r="W5" s="12">
        <v>705</v>
      </c>
      <c r="X5" s="12">
        <v>28845</v>
      </c>
      <c r="Y5" s="12">
        <v>15604</v>
      </c>
      <c r="Z5" s="12">
        <v>44583</v>
      </c>
      <c r="AA5" s="12">
        <v>27795</v>
      </c>
      <c r="AB5" s="12">
        <v>14736</v>
      </c>
      <c r="AC5" s="12">
        <v>2409</v>
      </c>
      <c r="AD5" s="12">
        <v>29949</v>
      </c>
      <c r="AE5" s="12">
        <v>14298</v>
      </c>
      <c r="AF5" s="12">
        <v>44449</v>
      </c>
      <c r="AG5" s="12">
        <v>46134</v>
      </c>
      <c r="AH5" s="12">
        <v>25334</v>
      </c>
      <c r="AI5" s="12">
        <v>679</v>
      </c>
      <c r="AJ5" s="12">
        <v>117</v>
      </c>
      <c r="AK5" s="12">
        <v>253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</row>
    <row r="6" spans="1:96" ht="14.5" x14ac:dyDescent="0.35">
      <c r="A6" s="72">
        <v>4</v>
      </c>
      <c r="B6" s="12">
        <v>16525</v>
      </c>
      <c r="C6" s="12">
        <v>16217</v>
      </c>
      <c r="D6" s="12">
        <v>801</v>
      </c>
      <c r="E6" s="12">
        <v>16420</v>
      </c>
      <c r="F6" s="12">
        <v>17165</v>
      </c>
      <c r="G6" s="12">
        <v>57980</v>
      </c>
      <c r="H6" s="12">
        <v>24651</v>
      </c>
      <c r="I6" s="12">
        <v>1758</v>
      </c>
      <c r="J6" s="12">
        <v>47289</v>
      </c>
      <c r="K6" s="12">
        <v>24487</v>
      </c>
      <c r="L6" s="12">
        <v>71856</v>
      </c>
      <c r="M6" s="12">
        <v>48032</v>
      </c>
      <c r="N6" s="12">
        <v>23497</v>
      </c>
      <c r="O6" s="12">
        <v>632</v>
      </c>
      <c r="P6" s="12">
        <v>47131</v>
      </c>
      <c r="Q6" s="12">
        <v>24616</v>
      </c>
      <c r="R6" s="12">
        <v>71836</v>
      </c>
      <c r="S6" s="12">
        <v>52528</v>
      </c>
      <c r="T6" s="12">
        <v>27267</v>
      </c>
      <c r="U6" s="12">
        <v>2525</v>
      </c>
      <c r="V6" s="12">
        <v>1823</v>
      </c>
      <c r="W6" s="12">
        <v>709</v>
      </c>
      <c r="X6" s="12">
        <v>37940</v>
      </c>
      <c r="Y6" s="12">
        <v>24352</v>
      </c>
      <c r="Z6" s="12">
        <v>62430</v>
      </c>
      <c r="AA6" s="12">
        <v>36568</v>
      </c>
      <c r="AB6" s="12">
        <v>22772</v>
      </c>
      <c r="AC6" s="12">
        <v>3539</v>
      </c>
      <c r="AD6" s="12">
        <v>39572</v>
      </c>
      <c r="AE6" s="12">
        <v>22372</v>
      </c>
      <c r="AF6" s="12">
        <v>62183</v>
      </c>
      <c r="AG6" s="12">
        <v>49373</v>
      </c>
      <c r="AH6" s="12">
        <v>38018</v>
      </c>
      <c r="AI6" s="12">
        <v>725</v>
      </c>
      <c r="AJ6" s="12">
        <v>94</v>
      </c>
      <c r="AK6" s="12">
        <v>213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</row>
    <row r="7" spans="1:96" ht="14.5" x14ac:dyDescent="0.35">
      <c r="A7" s="72">
        <v>5</v>
      </c>
      <c r="B7" s="12">
        <v>16525</v>
      </c>
      <c r="C7" s="12">
        <v>15080</v>
      </c>
      <c r="D7" s="12">
        <v>641</v>
      </c>
      <c r="E7" s="12">
        <v>17021</v>
      </c>
      <c r="F7" s="12">
        <v>15030</v>
      </c>
      <c r="G7" s="12">
        <v>48814</v>
      </c>
      <c r="H7" s="12">
        <v>20105</v>
      </c>
      <c r="I7" s="12">
        <v>1460</v>
      </c>
      <c r="J7" s="12">
        <v>35888</v>
      </c>
      <c r="K7" s="12">
        <v>18714</v>
      </c>
      <c r="L7" s="12">
        <v>54661</v>
      </c>
      <c r="M7" s="12">
        <v>36367</v>
      </c>
      <c r="N7" s="12">
        <v>17940</v>
      </c>
      <c r="O7" s="12">
        <v>660</v>
      </c>
      <c r="P7" s="12">
        <v>35873</v>
      </c>
      <c r="Q7" s="12">
        <v>18684</v>
      </c>
      <c r="R7" s="12">
        <v>54614</v>
      </c>
      <c r="S7" s="12">
        <v>46025</v>
      </c>
      <c r="T7" s="12">
        <v>23130</v>
      </c>
      <c r="U7" s="12">
        <v>2421</v>
      </c>
      <c r="V7" s="12">
        <v>1381</v>
      </c>
      <c r="W7" s="12">
        <v>716</v>
      </c>
      <c r="X7" s="12">
        <v>25294</v>
      </c>
      <c r="Y7" s="12">
        <v>18753</v>
      </c>
      <c r="Z7" s="12">
        <v>44146</v>
      </c>
      <c r="AA7" s="12">
        <v>24307</v>
      </c>
      <c r="AB7" s="12">
        <v>17753</v>
      </c>
      <c r="AC7" s="12">
        <v>2401</v>
      </c>
      <c r="AD7" s="12">
        <v>26304</v>
      </c>
      <c r="AE7" s="12">
        <v>17624</v>
      </c>
      <c r="AF7" s="12">
        <v>44079</v>
      </c>
      <c r="AG7" s="12">
        <v>45450</v>
      </c>
      <c r="AH7" s="12">
        <v>31312</v>
      </c>
      <c r="AI7" s="12">
        <v>726</v>
      </c>
      <c r="AJ7" s="12">
        <v>103</v>
      </c>
      <c r="AK7" s="12">
        <v>156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</row>
    <row r="8" spans="1:96" ht="14.5" x14ac:dyDescent="0.35">
      <c r="A8" s="72">
        <v>6</v>
      </c>
      <c r="B8" s="12">
        <v>15318</v>
      </c>
      <c r="C8" s="12">
        <v>15020</v>
      </c>
      <c r="D8" s="12">
        <v>724</v>
      </c>
      <c r="E8" s="12">
        <v>15544</v>
      </c>
      <c r="F8" s="12">
        <v>15431</v>
      </c>
      <c r="G8" s="12">
        <v>54148</v>
      </c>
      <c r="H8" s="12">
        <v>21663</v>
      </c>
      <c r="I8" s="12">
        <v>1746</v>
      </c>
      <c r="J8" s="12">
        <v>42695</v>
      </c>
      <c r="K8" s="12">
        <v>21720</v>
      </c>
      <c r="L8" s="12">
        <v>64489</v>
      </c>
      <c r="M8" s="12">
        <v>43366</v>
      </c>
      <c r="N8" s="12">
        <v>20757</v>
      </c>
      <c r="O8" s="12">
        <v>659</v>
      </c>
      <c r="P8" s="12">
        <v>42844</v>
      </c>
      <c r="Q8" s="12">
        <v>21572</v>
      </c>
      <c r="R8" s="12">
        <v>64490</v>
      </c>
      <c r="S8" s="12">
        <v>51574</v>
      </c>
      <c r="T8" s="12">
        <v>25260</v>
      </c>
      <c r="U8" s="12">
        <v>2714</v>
      </c>
      <c r="V8" s="12">
        <v>1833</v>
      </c>
      <c r="W8" s="12">
        <v>759</v>
      </c>
      <c r="X8" s="12">
        <v>32995</v>
      </c>
      <c r="Y8" s="12">
        <v>22330</v>
      </c>
      <c r="Z8" s="12">
        <v>55449</v>
      </c>
      <c r="AA8" s="12">
        <v>31722</v>
      </c>
      <c r="AB8" s="12">
        <v>21051</v>
      </c>
      <c r="AC8" s="12">
        <v>3103</v>
      </c>
      <c r="AD8" s="12">
        <v>34615</v>
      </c>
      <c r="AE8" s="12">
        <v>20423</v>
      </c>
      <c r="AF8" s="12">
        <v>55263</v>
      </c>
      <c r="AG8" s="12">
        <v>49008</v>
      </c>
      <c r="AH8" s="12">
        <v>35245</v>
      </c>
      <c r="AI8" s="12">
        <v>865</v>
      </c>
      <c r="AJ8" s="12">
        <v>127</v>
      </c>
      <c r="AK8" s="12">
        <v>237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</row>
    <row r="9" spans="1:96" ht="14.5" x14ac:dyDescent="0.35">
      <c r="A9" s="72">
        <v>7</v>
      </c>
      <c r="B9" s="12">
        <v>21273</v>
      </c>
      <c r="C9" s="12">
        <v>17357</v>
      </c>
      <c r="D9" s="12">
        <v>765</v>
      </c>
      <c r="E9" s="12">
        <v>21617</v>
      </c>
      <c r="F9" s="12">
        <v>17487</v>
      </c>
      <c r="G9" s="12">
        <v>55676</v>
      </c>
      <c r="H9" s="12">
        <v>22412</v>
      </c>
      <c r="I9" s="12">
        <v>1634</v>
      </c>
      <c r="J9" s="12">
        <v>42511</v>
      </c>
      <c r="K9" s="12">
        <v>22075</v>
      </c>
      <c r="L9" s="12">
        <v>64657</v>
      </c>
      <c r="M9" s="12">
        <v>43313</v>
      </c>
      <c r="N9" s="12">
        <v>21022</v>
      </c>
      <c r="O9" s="12">
        <v>564</v>
      </c>
      <c r="P9" s="12">
        <v>42552</v>
      </c>
      <c r="Q9" s="12">
        <v>21928</v>
      </c>
      <c r="R9" s="12">
        <v>64545</v>
      </c>
      <c r="S9" s="12">
        <v>52582</v>
      </c>
      <c r="T9" s="12">
        <v>25834</v>
      </c>
      <c r="U9" s="12">
        <v>2289</v>
      </c>
      <c r="V9" s="12">
        <v>1587</v>
      </c>
      <c r="W9" s="12">
        <v>629</v>
      </c>
      <c r="X9" s="12">
        <v>32092</v>
      </c>
      <c r="Y9" s="12">
        <v>21671</v>
      </c>
      <c r="Z9" s="12">
        <v>53885</v>
      </c>
      <c r="AA9" s="12">
        <v>31140</v>
      </c>
      <c r="AB9" s="12">
        <v>20544</v>
      </c>
      <c r="AC9" s="12">
        <v>2627</v>
      </c>
      <c r="AD9" s="12">
        <v>33711</v>
      </c>
      <c r="AE9" s="12">
        <v>19896</v>
      </c>
      <c r="AF9" s="12">
        <v>53800</v>
      </c>
      <c r="AG9" s="12">
        <v>51659</v>
      </c>
      <c r="AH9" s="12">
        <v>34573</v>
      </c>
      <c r="AI9" s="12">
        <v>675</v>
      </c>
      <c r="AJ9" s="12">
        <v>152</v>
      </c>
      <c r="AK9" s="12">
        <v>216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</row>
    <row r="10" spans="1:96" ht="14.5" x14ac:dyDescent="0.35">
      <c r="A10" s="72">
        <v>8</v>
      </c>
      <c r="B10" s="12">
        <v>14872</v>
      </c>
      <c r="C10" s="12">
        <v>9873</v>
      </c>
      <c r="D10" s="12">
        <v>451</v>
      </c>
      <c r="E10" s="12">
        <v>15140</v>
      </c>
      <c r="F10" s="12">
        <v>9901</v>
      </c>
      <c r="G10" s="12">
        <v>39681</v>
      </c>
      <c r="H10" s="12">
        <v>12772</v>
      </c>
      <c r="I10" s="12">
        <v>909</v>
      </c>
      <c r="J10" s="12">
        <v>29453</v>
      </c>
      <c r="K10" s="12">
        <v>12666</v>
      </c>
      <c r="L10" s="12">
        <v>42164</v>
      </c>
      <c r="M10" s="12">
        <v>29817</v>
      </c>
      <c r="N10" s="12">
        <v>12177</v>
      </c>
      <c r="O10" s="12">
        <v>354</v>
      </c>
      <c r="P10" s="12">
        <v>29416</v>
      </c>
      <c r="Q10" s="12">
        <v>12680</v>
      </c>
      <c r="R10" s="12">
        <v>42146</v>
      </c>
      <c r="S10" s="12">
        <v>38101</v>
      </c>
      <c r="T10" s="12">
        <v>15173</v>
      </c>
      <c r="U10" s="12">
        <v>1331</v>
      </c>
      <c r="V10" s="12">
        <v>842</v>
      </c>
      <c r="W10" s="12">
        <v>492</v>
      </c>
      <c r="X10" s="12">
        <v>22887</v>
      </c>
      <c r="Y10" s="12">
        <v>12621</v>
      </c>
      <c r="Z10" s="12">
        <v>35570</v>
      </c>
      <c r="AA10" s="12">
        <v>22284</v>
      </c>
      <c r="AB10" s="12">
        <v>11920</v>
      </c>
      <c r="AC10" s="12">
        <v>1606</v>
      </c>
      <c r="AD10" s="12">
        <v>23595</v>
      </c>
      <c r="AE10" s="12">
        <v>11725</v>
      </c>
      <c r="AF10" s="12">
        <v>35452</v>
      </c>
      <c r="AG10" s="12">
        <v>39469</v>
      </c>
      <c r="AH10" s="12">
        <v>19566</v>
      </c>
      <c r="AI10" s="12">
        <v>387</v>
      </c>
      <c r="AJ10" s="12">
        <v>95</v>
      </c>
      <c r="AK10" s="12">
        <v>105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</row>
    <row r="11" spans="1:96" ht="14.5" x14ac:dyDescent="0.35">
      <c r="A11" s="72">
        <v>9</v>
      </c>
      <c r="B11" s="12">
        <v>13389</v>
      </c>
      <c r="C11" s="12">
        <v>11868</v>
      </c>
      <c r="D11" s="12">
        <v>560</v>
      </c>
      <c r="E11" s="12">
        <v>14130</v>
      </c>
      <c r="F11" s="12">
        <v>11603</v>
      </c>
      <c r="G11" s="12">
        <v>40408</v>
      </c>
      <c r="H11" s="12">
        <v>18043</v>
      </c>
      <c r="I11" s="12">
        <v>1183</v>
      </c>
      <c r="J11" s="12">
        <v>29372</v>
      </c>
      <c r="K11" s="12">
        <v>16756</v>
      </c>
      <c r="L11" s="12">
        <v>46192</v>
      </c>
      <c r="M11" s="12">
        <v>29796</v>
      </c>
      <c r="N11" s="12">
        <v>16088</v>
      </c>
      <c r="O11" s="12">
        <v>504</v>
      </c>
      <c r="P11" s="12">
        <v>29365</v>
      </c>
      <c r="Q11" s="12">
        <v>16734</v>
      </c>
      <c r="R11" s="12">
        <v>46165</v>
      </c>
      <c r="S11" s="12">
        <v>37759</v>
      </c>
      <c r="T11" s="12">
        <v>21369</v>
      </c>
      <c r="U11" s="12">
        <v>1835</v>
      </c>
      <c r="V11" s="12">
        <v>1037</v>
      </c>
      <c r="W11" s="12">
        <v>576</v>
      </c>
      <c r="X11" s="12">
        <v>17357</v>
      </c>
      <c r="Y11" s="12">
        <v>13401</v>
      </c>
      <c r="Z11" s="12">
        <v>30827</v>
      </c>
      <c r="AA11" s="12">
        <v>16852</v>
      </c>
      <c r="AB11" s="12">
        <v>12828</v>
      </c>
      <c r="AC11" s="12">
        <v>1351</v>
      </c>
      <c r="AD11" s="12">
        <v>17975</v>
      </c>
      <c r="AE11" s="12">
        <v>12668</v>
      </c>
      <c r="AF11" s="12">
        <v>30736</v>
      </c>
      <c r="AG11" s="12">
        <v>33681</v>
      </c>
      <c r="AH11" s="12">
        <v>20933</v>
      </c>
      <c r="AI11" s="12">
        <v>482</v>
      </c>
      <c r="AJ11" s="12">
        <v>129</v>
      </c>
      <c r="AK11" s="12">
        <v>151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</row>
    <row r="12" spans="1:96" ht="14.5" x14ac:dyDescent="0.35">
      <c r="A12" s="72">
        <v>10</v>
      </c>
      <c r="B12" s="12">
        <v>9545</v>
      </c>
      <c r="C12" s="12">
        <v>14848</v>
      </c>
      <c r="D12" s="12">
        <v>587</v>
      </c>
      <c r="E12" s="12">
        <v>10279</v>
      </c>
      <c r="F12" s="12">
        <v>14625</v>
      </c>
      <c r="G12" s="12">
        <v>33884</v>
      </c>
      <c r="H12" s="12">
        <v>25341</v>
      </c>
      <c r="I12" s="12">
        <v>1350</v>
      </c>
      <c r="J12" s="12">
        <v>24571</v>
      </c>
      <c r="K12" s="12">
        <v>23230</v>
      </c>
      <c r="L12" s="12">
        <v>47868</v>
      </c>
      <c r="M12" s="12">
        <v>24951</v>
      </c>
      <c r="N12" s="12">
        <v>22491</v>
      </c>
      <c r="O12" s="12">
        <v>560</v>
      </c>
      <c r="P12" s="12">
        <v>23046</v>
      </c>
      <c r="Q12" s="12">
        <v>22084</v>
      </c>
      <c r="R12" s="12">
        <v>45197</v>
      </c>
      <c r="S12" s="12">
        <v>30348</v>
      </c>
      <c r="T12" s="12">
        <v>29428</v>
      </c>
      <c r="U12" s="12">
        <v>2002</v>
      </c>
      <c r="V12" s="12">
        <v>1051</v>
      </c>
      <c r="W12" s="12">
        <v>488</v>
      </c>
      <c r="X12" s="12">
        <v>17514</v>
      </c>
      <c r="Y12" s="12">
        <v>21044</v>
      </c>
      <c r="Z12" s="12">
        <v>38635</v>
      </c>
      <c r="AA12" s="12">
        <v>16697</v>
      </c>
      <c r="AB12" s="12">
        <v>20384</v>
      </c>
      <c r="AC12" s="12">
        <v>1746</v>
      </c>
      <c r="AD12" s="12">
        <v>18410</v>
      </c>
      <c r="AE12" s="12">
        <v>19990</v>
      </c>
      <c r="AF12" s="12">
        <v>38522</v>
      </c>
      <c r="AG12" s="12">
        <v>30506</v>
      </c>
      <c r="AH12" s="12">
        <v>31816</v>
      </c>
      <c r="AI12" s="12">
        <v>567</v>
      </c>
      <c r="AJ12" s="12">
        <v>140</v>
      </c>
      <c r="AK12" s="12">
        <v>130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</row>
    <row r="13" spans="1:96" ht="14.5" x14ac:dyDescent="0.35">
      <c r="A13" s="72">
        <v>11</v>
      </c>
      <c r="B13" s="12">
        <v>15244</v>
      </c>
      <c r="C13" s="12">
        <v>15989</v>
      </c>
      <c r="D13" s="12">
        <v>636</v>
      </c>
      <c r="E13" s="12">
        <v>15841</v>
      </c>
      <c r="F13" s="12">
        <v>15875</v>
      </c>
      <c r="G13" s="12">
        <v>49108</v>
      </c>
      <c r="H13" s="12">
        <v>22321</v>
      </c>
      <c r="I13" s="12">
        <v>1434</v>
      </c>
      <c r="J13" s="12">
        <v>33543</v>
      </c>
      <c r="K13" s="12">
        <v>18647</v>
      </c>
      <c r="L13" s="12">
        <v>52225</v>
      </c>
      <c r="M13" s="12">
        <v>33981</v>
      </c>
      <c r="N13" s="12">
        <v>17951</v>
      </c>
      <c r="O13" s="12">
        <v>611</v>
      </c>
      <c r="P13" s="12">
        <v>33177</v>
      </c>
      <c r="Q13" s="12">
        <v>19066</v>
      </c>
      <c r="R13" s="12">
        <v>52281</v>
      </c>
      <c r="S13" s="12">
        <v>44203</v>
      </c>
      <c r="T13" s="12">
        <v>25772</v>
      </c>
      <c r="U13" s="12">
        <v>2233</v>
      </c>
      <c r="V13" s="12">
        <v>1398</v>
      </c>
      <c r="W13" s="12">
        <v>606</v>
      </c>
      <c r="X13" s="12">
        <v>22486</v>
      </c>
      <c r="Y13" s="12">
        <v>17328</v>
      </c>
      <c r="Z13" s="12">
        <v>39912</v>
      </c>
      <c r="AA13" s="12">
        <v>21347</v>
      </c>
      <c r="AB13" s="12">
        <v>16773</v>
      </c>
      <c r="AC13" s="12">
        <v>2036</v>
      </c>
      <c r="AD13" s="12">
        <v>22939</v>
      </c>
      <c r="AE13" s="12">
        <v>16692</v>
      </c>
      <c r="AF13" s="12">
        <v>39774</v>
      </c>
      <c r="AG13" s="12">
        <v>38555</v>
      </c>
      <c r="AH13" s="12">
        <v>29750</v>
      </c>
      <c r="AI13" s="12">
        <v>623</v>
      </c>
      <c r="AJ13" s="12">
        <v>87</v>
      </c>
      <c r="AK13" s="12">
        <v>162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</row>
    <row r="14" spans="1:96" ht="14.5" x14ac:dyDescent="0.35">
      <c r="A14" s="72">
        <v>12</v>
      </c>
      <c r="B14" s="12">
        <v>14039</v>
      </c>
      <c r="C14" s="12">
        <v>24188</v>
      </c>
      <c r="D14" s="12">
        <v>773</v>
      </c>
      <c r="E14" s="12">
        <v>14504</v>
      </c>
      <c r="F14" s="12">
        <v>24595</v>
      </c>
      <c r="G14" s="12">
        <v>43048</v>
      </c>
      <c r="H14" s="12">
        <v>31817</v>
      </c>
      <c r="I14" s="12">
        <v>1590</v>
      </c>
      <c r="J14" s="12">
        <v>31773</v>
      </c>
      <c r="K14" s="12">
        <v>26881</v>
      </c>
      <c r="L14" s="12">
        <v>58701</v>
      </c>
      <c r="M14" s="12">
        <v>31664</v>
      </c>
      <c r="N14" s="12">
        <v>26676</v>
      </c>
      <c r="O14" s="12">
        <v>637</v>
      </c>
      <c r="P14" s="12">
        <v>30459</v>
      </c>
      <c r="Q14" s="12">
        <v>28248</v>
      </c>
      <c r="R14" s="12">
        <v>58748</v>
      </c>
      <c r="S14" s="12">
        <v>40232</v>
      </c>
      <c r="T14" s="12">
        <v>37652</v>
      </c>
      <c r="U14" s="12">
        <v>2677</v>
      </c>
      <c r="V14" s="12">
        <v>1540</v>
      </c>
      <c r="W14" s="12">
        <v>567</v>
      </c>
      <c r="X14" s="12">
        <v>23559</v>
      </c>
      <c r="Y14" s="12">
        <v>23544</v>
      </c>
      <c r="Z14" s="12">
        <v>47180</v>
      </c>
      <c r="AA14" s="12">
        <v>21786</v>
      </c>
      <c r="AB14" s="12">
        <v>23184</v>
      </c>
      <c r="AC14" s="12">
        <v>2458</v>
      </c>
      <c r="AD14" s="12">
        <v>24058</v>
      </c>
      <c r="AE14" s="12">
        <v>22802</v>
      </c>
      <c r="AF14" s="12">
        <v>46967</v>
      </c>
      <c r="AG14" s="12">
        <v>35129</v>
      </c>
      <c r="AH14" s="12">
        <v>38827</v>
      </c>
      <c r="AI14" s="12">
        <v>737</v>
      </c>
      <c r="AJ14" s="12">
        <v>147</v>
      </c>
      <c r="AK14" s="12">
        <v>193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</row>
    <row r="15" spans="1:96" ht="14.5" x14ac:dyDescent="0.35">
      <c r="A15" s="72">
        <v>13</v>
      </c>
      <c r="B15" s="12">
        <v>9686</v>
      </c>
      <c r="C15" s="12">
        <v>37196</v>
      </c>
      <c r="D15" s="12">
        <v>983</v>
      </c>
      <c r="E15" s="12">
        <v>11074</v>
      </c>
      <c r="F15" s="12">
        <v>36283</v>
      </c>
      <c r="G15" s="12">
        <v>30188</v>
      </c>
      <c r="H15" s="12">
        <v>44492</v>
      </c>
      <c r="I15" s="12">
        <v>1512</v>
      </c>
      <c r="J15" s="12">
        <v>21565</v>
      </c>
      <c r="K15" s="12">
        <v>36469</v>
      </c>
      <c r="L15" s="12">
        <v>58106</v>
      </c>
      <c r="M15" s="12">
        <v>21637</v>
      </c>
      <c r="N15" s="12">
        <v>36046</v>
      </c>
      <c r="O15" s="12">
        <v>688</v>
      </c>
      <c r="P15" s="12">
        <v>20765</v>
      </c>
      <c r="Q15" s="12">
        <v>37346</v>
      </c>
      <c r="R15" s="12">
        <v>58176</v>
      </c>
      <c r="S15" s="12">
        <v>27879</v>
      </c>
      <c r="T15" s="12">
        <v>54543</v>
      </c>
      <c r="U15" s="12">
        <v>2607</v>
      </c>
      <c r="V15" s="12">
        <v>1191</v>
      </c>
      <c r="W15" s="12">
        <v>642</v>
      </c>
      <c r="X15" s="12">
        <v>19370</v>
      </c>
      <c r="Y15" s="12">
        <v>32836</v>
      </c>
      <c r="Z15" s="12">
        <v>52304</v>
      </c>
      <c r="AA15" s="12">
        <v>18254</v>
      </c>
      <c r="AB15" s="12">
        <v>31374</v>
      </c>
      <c r="AC15" s="12">
        <v>3052</v>
      </c>
      <c r="AD15" s="12">
        <v>20814</v>
      </c>
      <c r="AE15" s="12">
        <v>31115</v>
      </c>
      <c r="AF15" s="12">
        <v>52062</v>
      </c>
      <c r="AG15" s="12">
        <v>33133</v>
      </c>
      <c r="AH15" s="12">
        <v>49395</v>
      </c>
      <c r="AI15" s="12">
        <v>802</v>
      </c>
      <c r="AJ15" s="12">
        <v>320</v>
      </c>
      <c r="AK15" s="12">
        <v>205</v>
      </c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</row>
    <row r="16" spans="1:96" ht="14.5" x14ac:dyDescent="0.35">
      <c r="A16" s="72">
        <v>14</v>
      </c>
      <c r="B16" s="12">
        <v>12754</v>
      </c>
      <c r="C16" s="12">
        <v>24074</v>
      </c>
      <c r="D16" s="12">
        <v>918</v>
      </c>
      <c r="E16" s="12">
        <v>13722</v>
      </c>
      <c r="F16" s="12">
        <v>23541</v>
      </c>
      <c r="G16" s="12">
        <v>35468</v>
      </c>
      <c r="H16" s="12">
        <v>32029</v>
      </c>
      <c r="I16" s="12">
        <v>1425</v>
      </c>
      <c r="J16" s="12">
        <v>24288</v>
      </c>
      <c r="K16" s="12">
        <v>27061</v>
      </c>
      <c r="L16" s="12">
        <v>51400</v>
      </c>
      <c r="M16" s="12">
        <v>24715</v>
      </c>
      <c r="N16" s="12">
        <v>26312</v>
      </c>
      <c r="O16" s="12">
        <v>651</v>
      </c>
      <c r="P16" s="12">
        <v>24121</v>
      </c>
      <c r="Q16" s="12">
        <v>27238</v>
      </c>
      <c r="R16" s="12">
        <v>51417</v>
      </c>
      <c r="S16" s="12">
        <v>32470</v>
      </c>
      <c r="T16" s="12">
        <v>39807</v>
      </c>
      <c r="U16" s="12">
        <v>2499</v>
      </c>
      <c r="V16" s="12">
        <v>1191</v>
      </c>
      <c r="W16" s="12">
        <v>630</v>
      </c>
      <c r="X16" s="12">
        <v>19629</v>
      </c>
      <c r="Y16" s="12">
        <v>24513</v>
      </c>
      <c r="Z16" s="12">
        <v>44239</v>
      </c>
      <c r="AA16" s="12">
        <v>18484</v>
      </c>
      <c r="AB16" s="12">
        <v>23644</v>
      </c>
      <c r="AC16" s="12">
        <v>2444</v>
      </c>
      <c r="AD16" s="12">
        <v>20999</v>
      </c>
      <c r="AE16" s="12">
        <v>23025</v>
      </c>
      <c r="AF16" s="12">
        <v>44177</v>
      </c>
      <c r="AG16" s="12">
        <v>34007</v>
      </c>
      <c r="AH16" s="12">
        <v>38335</v>
      </c>
      <c r="AI16" s="12">
        <v>738</v>
      </c>
      <c r="AJ16" s="12">
        <v>188</v>
      </c>
      <c r="AK16" s="12">
        <v>192</v>
      </c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</row>
    <row r="17" spans="1:96" ht="14.5" x14ac:dyDescent="0.35">
      <c r="A17" s="72">
        <v>15</v>
      </c>
      <c r="B17" s="12">
        <v>11474</v>
      </c>
      <c r="C17" s="12">
        <v>32953</v>
      </c>
      <c r="D17" s="12">
        <v>947</v>
      </c>
      <c r="E17" s="12">
        <v>12891</v>
      </c>
      <c r="F17" s="12">
        <v>32239</v>
      </c>
      <c r="G17" s="12">
        <v>29886</v>
      </c>
      <c r="H17" s="12">
        <v>37300</v>
      </c>
      <c r="I17" s="12">
        <v>1143</v>
      </c>
      <c r="J17" s="12">
        <v>20486</v>
      </c>
      <c r="K17" s="12">
        <v>30469</v>
      </c>
      <c r="L17" s="12">
        <v>51004</v>
      </c>
      <c r="M17" s="12">
        <v>20686</v>
      </c>
      <c r="N17" s="12">
        <v>29924</v>
      </c>
      <c r="O17" s="12">
        <v>614</v>
      </c>
      <c r="P17" s="12">
        <v>20160</v>
      </c>
      <c r="Q17" s="12">
        <v>30728</v>
      </c>
      <c r="R17" s="12">
        <v>50965</v>
      </c>
      <c r="S17" s="12">
        <v>28315</v>
      </c>
      <c r="T17" s="12">
        <v>46151</v>
      </c>
      <c r="U17" s="12">
        <v>2292</v>
      </c>
      <c r="V17" s="12">
        <v>986</v>
      </c>
      <c r="W17" s="12">
        <v>594</v>
      </c>
      <c r="X17" s="12">
        <v>17633</v>
      </c>
      <c r="Y17" s="12">
        <v>25885</v>
      </c>
      <c r="Z17" s="12">
        <v>43624</v>
      </c>
      <c r="AA17" s="12">
        <v>16336</v>
      </c>
      <c r="AB17" s="12">
        <v>24631</v>
      </c>
      <c r="AC17" s="12">
        <v>2979</v>
      </c>
      <c r="AD17" s="12">
        <v>19169</v>
      </c>
      <c r="AE17" s="12">
        <v>24276</v>
      </c>
      <c r="AF17" s="12">
        <v>43552</v>
      </c>
      <c r="AG17" s="12">
        <v>31330</v>
      </c>
      <c r="AH17" s="12">
        <v>41593</v>
      </c>
      <c r="AI17" s="12">
        <v>602</v>
      </c>
      <c r="AJ17" s="12">
        <v>316</v>
      </c>
      <c r="AK17" s="12">
        <v>183</v>
      </c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</row>
    <row r="18" spans="1:96" ht="14.5" x14ac:dyDescent="0.35">
      <c r="A18" s="72">
        <v>16</v>
      </c>
      <c r="B18" s="12">
        <v>14059</v>
      </c>
      <c r="C18" s="12">
        <v>42619</v>
      </c>
      <c r="D18" s="12">
        <v>942</v>
      </c>
      <c r="E18" s="12">
        <v>15810</v>
      </c>
      <c r="F18" s="12">
        <v>41191</v>
      </c>
      <c r="G18" s="12">
        <v>34850</v>
      </c>
      <c r="H18" s="12">
        <v>51270</v>
      </c>
      <c r="I18" s="12">
        <v>1349</v>
      </c>
      <c r="J18" s="12">
        <v>25894</v>
      </c>
      <c r="K18" s="12">
        <v>45532</v>
      </c>
      <c r="L18" s="12">
        <v>71505</v>
      </c>
      <c r="M18" s="12">
        <v>26555</v>
      </c>
      <c r="N18" s="12">
        <v>44540</v>
      </c>
      <c r="O18" s="12">
        <v>733</v>
      </c>
      <c r="P18" s="12">
        <v>25548</v>
      </c>
      <c r="Q18" s="12">
        <v>45912</v>
      </c>
      <c r="R18" s="12">
        <v>71521</v>
      </c>
      <c r="S18" s="12">
        <v>35120</v>
      </c>
      <c r="T18" s="12">
        <v>62622</v>
      </c>
      <c r="U18" s="12">
        <v>2688</v>
      </c>
      <c r="V18" s="12">
        <v>862</v>
      </c>
      <c r="W18" s="12">
        <v>511</v>
      </c>
      <c r="X18" s="12">
        <v>24543</v>
      </c>
      <c r="Y18" s="12">
        <v>39898</v>
      </c>
      <c r="Z18" s="12">
        <v>64642</v>
      </c>
      <c r="AA18" s="12">
        <v>22611</v>
      </c>
      <c r="AB18" s="12">
        <v>36663</v>
      </c>
      <c r="AC18" s="12">
        <v>5576</v>
      </c>
      <c r="AD18" s="12">
        <v>30083</v>
      </c>
      <c r="AE18" s="12">
        <v>34095</v>
      </c>
      <c r="AF18" s="12">
        <v>64458</v>
      </c>
      <c r="AG18" s="12">
        <v>39110</v>
      </c>
      <c r="AH18" s="12">
        <v>59806</v>
      </c>
      <c r="AI18" s="12">
        <v>642</v>
      </c>
      <c r="AJ18" s="12">
        <v>298</v>
      </c>
      <c r="AK18" s="12">
        <v>197</v>
      </c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</row>
    <row r="19" spans="1:96" ht="14.5" x14ac:dyDescent="0.35">
      <c r="A19" s="72">
        <v>17</v>
      </c>
      <c r="B19" s="12">
        <v>9620</v>
      </c>
      <c r="C19" s="12">
        <v>27430</v>
      </c>
      <c r="D19" s="12">
        <v>922</v>
      </c>
      <c r="E19" s="12">
        <v>10674</v>
      </c>
      <c r="F19" s="12">
        <v>27224</v>
      </c>
      <c r="G19" s="12">
        <v>39178</v>
      </c>
      <c r="H19" s="12">
        <v>43201</v>
      </c>
      <c r="I19" s="12">
        <v>1562</v>
      </c>
      <c r="J19" s="12">
        <v>30092</v>
      </c>
      <c r="K19" s="12">
        <v>39604</v>
      </c>
      <c r="L19" s="12">
        <v>69769</v>
      </c>
      <c r="M19" s="12">
        <v>31322</v>
      </c>
      <c r="N19" s="12">
        <v>38052</v>
      </c>
      <c r="O19" s="12">
        <v>745</v>
      </c>
      <c r="P19" s="12">
        <v>29937</v>
      </c>
      <c r="Q19" s="12">
        <v>39862</v>
      </c>
      <c r="R19" s="12">
        <v>69855</v>
      </c>
      <c r="S19" s="12">
        <v>37639</v>
      </c>
      <c r="T19" s="12">
        <v>53595</v>
      </c>
      <c r="U19" s="12">
        <v>3339</v>
      </c>
      <c r="V19" s="12">
        <v>1432</v>
      </c>
      <c r="W19" s="12">
        <v>714</v>
      </c>
      <c r="X19" s="12">
        <v>24340</v>
      </c>
      <c r="Y19" s="12">
        <v>35491</v>
      </c>
      <c r="Z19" s="12">
        <v>60007</v>
      </c>
      <c r="AA19" s="12">
        <v>23485</v>
      </c>
      <c r="AB19" s="12">
        <v>32641</v>
      </c>
      <c r="AC19" s="12">
        <v>4196</v>
      </c>
      <c r="AD19" s="12">
        <v>28284</v>
      </c>
      <c r="AE19" s="12">
        <v>31515</v>
      </c>
      <c r="AF19" s="12">
        <v>59970</v>
      </c>
      <c r="AG19" s="12">
        <v>37081</v>
      </c>
      <c r="AH19" s="12">
        <v>52545</v>
      </c>
      <c r="AI19" s="12">
        <v>955</v>
      </c>
      <c r="AJ19" s="12">
        <v>215</v>
      </c>
      <c r="AK19" s="12">
        <v>205</v>
      </c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</row>
    <row r="20" spans="1:96" ht="14.5" x14ac:dyDescent="0.35">
      <c r="A20" s="72">
        <v>18</v>
      </c>
      <c r="B20" s="12">
        <v>16183</v>
      </c>
      <c r="C20" s="12">
        <v>16920</v>
      </c>
      <c r="D20" s="12">
        <v>999</v>
      </c>
      <c r="E20" s="12">
        <v>17361</v>
      </c>
      <c r="F20" s="12">
        <v>16111</v>
      </c>
      <c r="G20" s="12">
        <v>40432</v>
      </c>
      <c r="H20" s="12">
        <v>20342</v>
      </c>
      <c r="I20" s="12">
        <v>1239</v>
      </c>
      <c r="J20" s="12">
        <v>30091</v>
      </c>
      <c r="K20" s="12">
        <v>18848</v>
      </c>
      <c r="L20" s="12">
        <v>48995</v>
      </c>
      <c r="M20" s="12">
        <v>30931</v>
      </c>
      <c r="N20" s="12">
        <v>17722</v>
      </c>
      <c r="O20" s="12">
        <v>674</v>
      </c>
      <c r="P20" s="12">
        <v>29687</v>
      </c>
      <c r="Q20" s="12">
        <v>19366</v>
      </c>
      <c r="R20" s="12">
        <v>49103</v>
      </c>
      <c r="S20" s="12">
        <v>41226</v>
      </c>
      <c r="T20" s="12">
        <v>27159</v>
      </c>
      <c r="U20" s="12">
        <v>2809</v>
      </c>
      <c r="V20" s="12">
        <v>926</v>
      </c>
      <c r="W20" s="12">
        <v>661</v>
      </c>
      <c r="X20" s="12">
        <v>24730</v>
      </c>
      <c r="Y20" s="12">
        <v>18079</v>
      </c>
      <c r="Z20" s="12">
        <v>42938</v>
      </c>
      <c r="AA20" s="12">
        <v>24465</v>
      </c>
      <c r="AB20" s="12">
        <v>15870</v>
      </c>
      <c r="AC20" s="12">
        <v>3048</v>
      </c>
      <c r="AD20" s="12">
        <v>27782</v>
      </c>
      <c r="AE20" s="12">
        <v>15046</v>
      </c>
      <c r="AF20" s="12">
        <v>42941</v>
      </c>
      <c r="AG20" s="12">
        <v>45795</v>
      </c>
      <c r="AH20" s="12">
        <v>28647</v>
      </c>
      <c r="AI20" s="12">
        <v>745</v>
      </c>
      <c r="AJ20" s="12">
        <v>147</v>
      </c>
      <c r="AK20" s="12">
        <v>158</v>
      </c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</row>
    <row r="21" spans="1:96" ht="14.5" x14ac:dyDescent="0.35">
      <c r="A21" s="72">
        <v>19</v>
      </c>
      <c r="B21" s="12">
        <v>17795</v>
      </c>
      <c r="C21" s="12">
        <v>13490</v>
      </c>
      <c r="D21" s="12">
        <v>782</v>
      </c>
      <c r="E21" s="12">
        <v>18561</v>
      </c>
      <c r="F21" s="12">
        <v>12844</v>
      </c>
      <c r="G21" s="12">
        <v>49821</v>
      </c>
      <c r="H21" s="12">
        <v>17641</v>
      </c>
      <c r="I21" s="12">
        <v>931</v>
      </c>
      <c r="J21" s="12">
        <v>39006</v>
      </c>
      <c r="K21" s="12">
        <v>16380</v>
      </c>
      <c r="L21" s="12">
        <v>55459</v>
      </c>
      <c r="M21" s="12">
        <v>39586</v>
      </c>
      <c r="N21" s="12">
        <v>15617</v>
      </c>
      <c r="O21" s="12">
        <v>598</v>
      </c>
      <c r="P21" s="12">
        <v>38990</v>
      </c>
      <c r="Q21" s="12">
        <v>16475</v>
      </c>
      <c r="R21" s="12">
        <v>55552</v>
      </c>
      <c r="S21" s="12">
        <v>53145</v>
      </c>
      <c r="T21" s="12">
        <v>24246</v>
      </c>
      <c r="U21" s="12">
        <v>2384</v>
      </c>
      <c r="V21" s="12">
        <v>792</v>
      </c>
      <c r="W21" s="12">
        <v>651</v>
      </c>
      <c r="X21" s="12">
        <v>32223</v>
      </c>
      <c r="Y21" s="12">
        <v>15328</v>
      </c>
      <c r="Z21" s="12">
        <v>47648</v>
      </c>
      <c r="AA21" s="12">
        <v>32371</v>
      </c>
      <c r="AB21" s="12">
        <v>13627</v>
      </c>
      <c r="AC21" s="12">
        <v>2427</v>
      </c>
      <c r="AD21" s="12">
        <v>33767</v>
      </c>
      <c r="AE21" s="12">
        <v>13852</v>
      </c>
      <c r="AF21" s="12">
        <v>47720</v>
      </c>
      <c r="AG21" s="12">
        <v>58715</v>
      </c>
      <c r="AH21" s="12">
        <v>23317</v>
      </c>
      <c r="AI21" s="12">
        <v>676</v>
      </c>
      <c r="AJ21" s="12">
        <v>165</v>
      </c>
      <c r="AK21" s="12">
        <v>134</v>
      </c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</row>
    <row r="22" spans="1:96" ht="14.5" x14ac:dyDescent="0.35">
      <c r="A22" s="72">
        <v>20</v>
      </c>
      <c r="B22" s="12">
        <v>18981</v>
      </c>
      <c r="C22" s="12">
        <v>9881</v>
      </c>
      <c r="D22" s="12">
        <v>735</v>
      </c>
      <c r="E22" s="12">
        <v>19997</v>
      </c>
      <c r="F22" s="12">
        <v>9410</v>
      </c>
      <c r="G22" s="12">
        <v>48270</v>
      </c>
      <c r="H22" s="12">
        <v>12217</v>
      </c>
      <c r="I22" s="12">
        <v>953</v>
      </c>
      <c r="J22" s="12">
        <v>37874</v>
      </c>
      <c r="K22" s="12">
        <v>11456</v>
      </c>
      <c r="L22" s="12">
        <v>49389</v>
      </c>
      <c r="M22" s="12">
        <v>38611</v>
      </c>
      <c r="N22" s="12">
        <v>10522</v>
      </c>
      <c r="O22" s="12">
        <v>564</v>
      </c>
      <c r="P22" s="12">
        <v>37673</v>
      </c>
      <c r="Q22" s="12">
        <v>11753</v>
      </c>
      <c r="R22" s="12">
        <v>49486</v>
      </c>
      <c r="S22" s="12">
        <v>53610</v>
      </c>
      <c r="T22" s="12">
        <v>16686</v>
      </c>
      <c r="U22" s="12">
        <v>1916</v>
      </c>
      <c r="V22" s="12">
        <v>582</v>
      </c>
      <c r="W22" s="12">
        <v>651</v>
      </c>
      <c r="X22" s="12">
        <v>31314</v>
      </c>
      <c r="Y22" s="12">
        <v>10710</v>
      </c>
      <c r="Z22" s="12">
        <v>42138</v>
      </c>
      <c r="AA22" s="12">
        <v>31875</v>
      </c>
      <c r="AB22" s="12">
        <v>9168</v>
      </c>
      <c r="AC22" s="12">
        <v>1924</v>
      </c>
      <c r="AD22" s="12">
        <v>32827</v>
      </c>
      <c r="AE22" s="12">
        <v>8988</v>
      </c>
      <c r="AF22" s="12">
        <v>41929</v>
      </c>
      <c r="AG22" s="12">
        <v>59439</v>
      </c>
      <c r="AH22" s="12">
        <v>17136</v>
      </c>
      <c r="AI22" s="12">
        <v>492</v>
      </c>
      <c r="AJ22" s="12">
        <v>137</v>
      </c>
      <c r="AK22" s="12">
        <v>129</v>
      </c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</row>
    <row r="23" spans="1:96" ht="14.5" x14ac:dyDescent="0.35">
      <c r="A23" s="72">
        <v>21</v>
      </c>
      <c r="B23" s="12">
        <v>16370</v>
      </c>
      <c r="C23" s="12">
        <v>29889</v>
      </c>
      <c r="D23" s="12">
        <v>1274</v>
      </c>
      <c r="E23" s="12">
        <v>18106</v>
      </c>
      <c r="F23" s="12">
        <v>28788</v>
      </c>
      <c r="G23" s="12">
        <v>39127</v>
      </c>
      <c r="H23" s="12">
        <v>34518</v>
      </c>
      <c r="I23" s="12">
        <v>1581</v>
      </c>
      <c r="J23" s="12">
        <v>28851</v>
      </c>
      <c r="K23" s="12">
        <v>31293</v>
      </c>
      <c r="L23" s="12">
        <v>60192</v>
      </c>
      <c r="M23" s="12">
        <v>30332</v>
      </c>
      <c r="N23" s="12">
        <v>29657</v>
      </c>
      <c r="O23" s="12">
        <v>714</v>
      </c>
      <c r="P23" s="12">
        <v>28036</v>
      </c>
      <c r="Q23" s="12">
        <v>32197</v>
      </c>
      <c r="R23" s="12">
        <v>60269</v>
      </c>
      <c r="S23" s="12">
        <v>37478</v>
      </c>
      <c r="T23" s="12">
        <v>43556</v>
      </c>
      <c r="U23" s="12">
        <v>3286</v>
      </c>
      <c r="V23" s="12">
        <v>921</v>
      </c>
      <c r="W23" s="12">
        <v>734</v>
      </c>
      <c r="X23" s="12">
        <v>22580</v>
      </c>
      <c r="Y23" s="12">
        <v>28563</v>
      </c>
      <c r="Z23" s="12">
        <v>51246</v>
      </c>
      <c r="AA23" s="12">
        <v>22527</v>
      </c>
      <c r="AB23" s="12">
        <v>25886</v>
      </c>
      <c r="AC23" s="12">
        <v>3414</v>
      </c>
      <c r="AD23" s="12">
        <v>27782</v>
      </c>
      <c r="AE23" s="12">
        <v>23044</v>
      </c>
      <c r="AF23" s="12">
        <v>50931</v>
      </c>
      <c r="AG23" s="12">
        <v>39983</v>
      </c>
      <c r="AH23" s="12">
        <v>44485</v>
      </c>
      <c r="AI23" s="12">
        <v>817</v>
      </c>
      <c r="AJ23" s="12">
        <v>194</v>
      </c>
      <c r="AK23" s="12">
        <v>195</v>
      </c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</row>
    <row r="24" spans="1:96" ht="14.5" x14ac:dyDescent="0.35">
      <c r="A24" s="72">
        <v>22</v>
      </c>
      <c r="B24" s="12">
        <v>15492</v>
      </c>
      <c r="C24" s="12">
        <v>29108</v>
      </c>
      <c r="D24" s="12">
        <v>1098</v>
      </c>
      <c r="E24" s="12">
        <v>17004</v>
      </c>
      <c r="F24" s="12">
        <v>28035</v>
      </c>
      <c r="G24" s="12">
        <v>38250</v>
      </c>
      <c r="H24" s="12">
        <v>34725</v>
      </c>
      <c r="I24" s="12">
        <v>1749</v>
      </c>
      <c r="J24" s="12">
        <v>27366</v>
      </c>
      <c r="K24" s="12">
        <v>30195</v>
      </c>
      <c r="L24" s="12">
        <v>57623</v>
      </c>
      <c r="M24" s="12">
        <v>28691</v>
      </c>
      <c r="N24" s="12">
        <v>28631</v>
      </c>
      <c r="O24" s="12">
        <v>650</v>
      </c>
      <c r="P24" s="12">
        <v>26569</v>
      </c>
      <c r="Q24" s="12">
        <v>31046</v>
      </c>
      <c r="R24" s="12">
        <v>57665</v>
      </c>
      <c r="S24" s="12">
        <v>34497</v>
      </c>
      <c r="T24" s="12">
        <v>42583</v>
      </c>
      <c r="U24" s="12">
        <v>3454</v>
      </c>
      <c r="V24" s="12">
        <v>876</v>
      </c>
      <c r="W24" s="12">
        <v>698</v>
      </c>
      <c r="X24" s="12">
        <v>21423</v>
      </c>
      <c r="Y24" s="12">
        <v>26816</v>
      </c>
      <c r="Z24" s="12">
        <v>48321</v>
      </c>
      <c r="AA24" s="12">
        <v>21532</v>
      </c>
      <c r="AB24" s="12">
        <v>24081</v>
      </c>
      <c r="AC24" s="12">
        <v>3238</v>
      </c>
      <c r="AD24" s="12">
        <v>25483</v>
      </c>
      <c r="AE24" s="12">
        <v>22118</v>
      </c>
      <c r="AF24" s="12">
        <v>47715</v>
      </c>
      <c r="AG24" s="12">
        <v>37584</v>
      </c>
      <c r="AH24" s="12">
        <v>44539</v>
      </c>
      <c r="AI24" s="12">
        <v>771</v>
      </c>
      <c r="AJ24" s="12">
        <v>143</v>
      </c>
      <c r="AK24" s="12">
        <v>150</v>
      </c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</row>
    <row r="25" spans="1:96" ht="14.5" x14ac:dyDescent="0.35">
      <c r="A25" s="72">
        <v>23</v>
      </c>
      <c r="B25" s="12">
        <v>11095</v>
      </c>
      <c r="C25" s="12">
        <v>26550</v>
      </c>
      <c r="D25" s="12">
        <v>934</v>
      </c>
      <c r="E25" s="12">
        <v>12179</v>
      </c>
      <c r="F25" s="12">
        <v>26256</v>
      </c>
      <c r="G25" s="12">
        <v>36463</v>
      </c>
      <c r="H25" s="12">
        <v>38124</v>
      </c>
      <c r="I25" s="12">
        <v>1426</v>
      </c>
      <c r="J25" s="12">
        <v>28072</v>
      </c>
      <c r="K25" s="12">
        <v>33749</v>
      </c>
      <c r="L25" s="12">
        <v>61877</v>
      </c>
      <c r="M25" s="12">
        <v>29110</v>
      </c>
      <c r="N25" s="12">
        <v>32413</v>
      </c>
      <c r="O25" s="12">
        <v>695</v>
      </c>
      <c r="P25" s="12">
        <v>27598</v>
      </c>
      <c r="Q25" s="12">
        <v>34334</v>
      </c>
      <c r="R25" s="12">
        <v>61977</v>
      </c>
      <c r="S25" s="12">
        <v>33433</v>
      </c>
      <c r="T25" s="12">
        <v>48380</v>
      </c>
      <c r="U25" s="12">
        <v>3064</v>
      </c>
      <c r="V25" s="12">
        <v>1061</v>
      </c>
      <c r="W25" s="12">
        <v>568</v>
      </c>
      <c r="X25" s="12">
        <v>22865</v>
      </c>
      <c r="Y25" s="12">
        <v>31430</v>
      </c>
      <c r="Z25" s="12">
        <v>54411</v>
      </c>
      <c r="AA25" s="12">
        <v>22920</v>
      </c>
      <c r="AB25" s="12">
        <v>28819</v>
      </c>
      <c r="AC25" s="12">
        <v>3179</v>
      </c>
      <c r="AD25" s="12">
        <v>26317</v>
      </c>
      <c r="AE25" s="12">
        <v>27859</v>
      </c>
      <c r="AF25" s="12">
        <v>54293</v>
      </c>
      <c r="AG25" s="12">
        <v>36304</v>
      </c>
      <c r="AH25" s="12">
        <v>49903</v>
      </c>
      <c r="AI25" s="12">
        <v>812</v>
      </c>
      <c r="AJ25" s="12">
        <v>196</v>
      </c>
      <c r="AK25" s="12">
        <v>125</v>
      </c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</row>
    <row r="26" spans="1:96" ht="14.5" x14ac:dyDescent="0.35">
      <c r="A26" s="72">
        <v>24</v>
      </c>
      <c r="B26" s="12">
        <v>18236</v>
      </c>
      <c r="C26" s="12">
        <v>15264</v>
      </c>
      <c r="D26" s="12">
        <v>816</v>
      </c>
      <c r="E26" s="12">
        <v>19234</v>
      </c>
      <c r="F26" s="12">
        <v>14655</v>
      </c>
      <c r="G26" s="12">
        <v>42418</v>
      </c>
      <c r="H26" s="12">
        <v>18144</v>
      </c>
      <c r="I26" s="12">
        <v>930</v>
      </c>
      <c r="J26" s="12">
        <v>34632</v>
      </c>
      <c r="K26" s="12">
        <v>16981</v>
      </c>
      <c r="L26" s="12">
        <v>51665</v>
      </c>
      <c r="M26" s="12">
        <v>35168</v>
      </c>
      <c r="N26" s="12">
        <v>16183</v>
      </c>
      <c r="O26" s="12">
        <v>650</v>
      </c>
      <c r="P26" s="12">
        <v>34211</v>
      </c>
      <c r="Q26" s="12">
        <v>17466</v>
      </c>
      <c r="R26" s="12">
        <v>51720</v>
      </c>
      <c r="S26" s="12">
        <v>44435</v>
      </c>
      <c r="T26" s="12">
        <v>24135</v>
      </c>
      <c r="U26" s="12">
        <v>1936</v>
      </c>
      <c r="V26" s="12">
        <v>634</v>
      </c>
      <c r="W26" s="12">
        <v>513</v>
      </c>
      <c r="X26" s="12">
        <v>30702</v>
      </c>
      <c r="Y26" s="12">
        <v>16612</v>
      </c>
      <c r="Z26" s="12">
        <v>47432</v>
      </c>
      <c r="AA26" s="12">
        <v>30967</v>
      </c>
      <c r="AB26" s="12">
        <v>14794</v>
      </c>
      <c r="AC26" s="12">
        <v>2388</v>
      </c>
      <c r="AD26" s="12">
        <v>32560</v>
      </c>
      <c r="AE26" s="12">
        <v>14886</v>
      </c>
      <c r="AF26" s="12">
        <v>47557</v>
      </c>
      <c r="AG26" s="12">
        <v>52895</v>
      </c>
      <c r="AH26" s="12">
        <v>26072</v>
      </c>
      <c r="AI26" s="12">
        <v>510</v>
      </c>
      <c r="AJ26" s="12">
        <v>147</v>
      </c>
      <c r="AK26" s="12">
        <v>131</v>
      </c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</row>
    <row r="27" spans="1:96" ht="14.5" x14ac:dyDescent="0.35">
      <c r="A27" s="72">
        <v>25</v>
      </c>
      <c r="B27" s="12">
        <v>16067</v>
      </c>
      <c r="C27" s="12">
        <v>40241</v>
      </c>
      <c r="D27" s="12">
        <v>875</v>
      </c>
      <c r="E27" s="12">
        <v>17441</v>
      </c>
      <c r="F27" s="12">
        <v>39234</v>
      </c>
      <c r="G27" s="12">
        <v>37527</v>
      </c>
      <c r="H27" s="12">
        <v>49557</v>
      </c>
      <c r="I27" s="12">
        <v>1243</v>
      </c>
      <c r="J27" s="12">
        <v>29206</v>
      </c>
      <c r="K27" s="12">
        <v>43758</v>
      </c>
      <c r="L27" s="12">
        <v>73012</v>
      </c>
      <c r="M27" s="12">
        <v>29751</v>
      </c>
      <c r="N27" s="12">
        <v>42916</v>
      </c>
      <c r="O27" s="12">
        <v>701</v>
      </c>
      <c r="P27" s="12">
        <v>28845</v>
      </c>
      <c r="Q27" s="12">
        <v>44126</v>
      </c>
      <c r="R27" s="12">
        <v>73018</v>
      </c>
      <c r="S27" s="12">
        <v>40095</v>
      </c>
      <c r="T27" s="12">
        <v>60177</v>
      </c>
      <c r="U27" s="12">
        <v>2500</v>
      </c>
      <c r="V27" s="12">
        <v>785</v>
      </c>
      <c r="W27" s="12">
        <v>362</v>
      </c>
      <c r="X27" s="12">
        <v>27695</v>
      </c>
      <c r="Y27" s="12">
        <v>38012</v>
      </c>
      <c r="Z27" s="12">
        <v>65832</v>
      </c>
      <c r="AA27" s="12">
        <v>26645</v>
      </c>
      <c r="AB27" s="12">
        <v>35037</v>
      </c>
      <c r="AC27" s="12">
        <v>4684</v>
      </c>
      <c r="AD27" s="12">
        <v>32835</v>
      </c>
      <c r="AE27" s="12">
        <v>32575</v>
      </c>
      <c r="AF27" s="12">
        <v>65620</v>
      </c>
      <c r="AG27" s="12">
        <v>46622</v>
      </c>
      <c r="AH27" s="12">
        <v>58596</v>
      </c>
      <c r="AI27" s="12">
        <v>592</v>
      </c>
      <c r="AJ27" s="12">
        <v>343</v>
      </c>
      <c r="AK27" s="12">
        <v>198</v>
      </c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</row>
    <row r="28" spans="1:96" ht="14.5" x14ac:dyDescent="0.35">
      <c r="A28" s="72">
        <v>26</v>
      </c>
      <c r="B28" s="12">
        <v>19406</v>
      </c>
      <c r="C28" s="12">
        <v>8565</v>
      </c>
      <c r="D28" s="12">
        <v>535</v>
      </c>
      <c r="E28" s="12">
        <v>19819</v>
      </c>
      <c r="F28" s="12">
        <v>8266</v>
      </c>
      <c r="G28" s="12">
        <v>44897</v>
      </c>
      <c r="H28" s="12">
        <v>11454</v>
      </c>
      <c r="I28" s="12">
        <v>675</v>
      </c>
      <c r="J28" s="12">
        <v>33275</v>
      </c>
      <c r="K28" s="12">
        <v>10354</v>
      </c>
      <c r="L28" s="12">
        <v>43677</v>
      </c>
      <c r="M28" s="12">
        <v>33511</v>
      </c>
      <c r="N28" s="12">
        <v>9928</v>
      </c>
      <c r="O28" s="12">
        <v>462</v>
      </c>
      <c r="P28" s="12">
        <v>33357</v>
      </c>
      <c r="Q28" s="12">
        <v>10343</v>
      </c>
      <c r="R28" s="12">
        <v>43732</v>
      </c>
      <c r="S28" s="12">
        <v>51580</v>
      </c>
      <c r="T28" s="12">
        <v>15369</v>
      </c>
      <c r="U28" s="12">
        <v>1310</v>
      </c>
      <c r="V28" s="12">
        <v>490</v>
      </c>
      <c r="W28" s="12">
        <v>544</v>
      </c>
      <c r="X28" s="12">
        <v>30256</v>
      </c>
      <c r="Y28" s="12">
        <v>10357</v>
      </c>
      <c r="Z28" s="12">
        <v>40704</v>
      </c>
      <c r="AA28" s="12">
        <v>29775</v>
      </c>
      <c r="AB28" s="12">
        <v>9168</v>
      </c>
      <c r="AC28" s="12">
        <v>2297</v>
      </c>
      <c r="AD28" s="12">
        <v>31422</v>
      </c>
      <c r="AE28" s="12">
        <v>9090</v>
      </c>
      <c r="AF28" s="12">
        <v>40611</v>
      </c>
      <c r="AG28" s="12">
        <v>54271</v>
      </c>
      <c r="AH28" s="12">
        <v>15318</v>
      </c>
      <c r="AI28" s="12">
        <v>335</v>
      </c>
      <c r="AJ28" s="12">
        <v>139</v>
      </c>
      <c r="AK28" s="12">
        <v>108</v>
      </c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</row>
    <row r="29" spans="1:96" ht="14.5" x14ac:dyDescent="0.35">
      <c r="A29" s="72">
        <v>27</v>
      </c>
      <c r="B29" s="12">
        <v>26937</v>
      </c>
      <c r="C29" s="12">
        <v>13615</v>
      </c>
      <c r="D29" s="12">
        <v>810</v>
      </c>
      <c r="E29" s="12">
        <v>27465</v>
      </c>
      <c r="F29" s="12">
        <v>13346</v>
      </c>
      <c r="G29" s="12">
        <v>66251</v>
      </c>
      <c r="H29" s="12">
        <v>15483</v>
      </c>
      <c r="I29" s="12">
        <v>1169</v>
      </c>
      <c r="J29" s="12">
        <v>51917</v>
      </c>
      <c r="K29" s="12">
        <v>14916</v>
      </c>
      <c r="L29" s="12">
        <v>66895</v>
      </c>
      <c r="M29" s="12">
        <v>52323</v>
      </c>
      <c r="N29" s="12">
        <v>14140</v>
      </c>
      <c r="O29" s="12">
        <v>715</v>
      </c>
      <c r="P29" s="12">
        <v>51902</v>
      </c>
      <c r="Q29" s="12">
        <v>14993</v>
      </c>
      <c r="R29" s="12">
        <v>66948</v>
      </c>
      <c r="S29" s="12">
        <v>68804</v>
      </c>
      <c r="T29" s="12">
        <v>19643</v>
      </c>
      <c r="U29" s="12">
        <v>2236</v>
      </c>
      <c r="V29" s="12">
        <v>804</v>
      </c>
      <c r="W29" s="12">
        <v>827</v>
      </c>
      <c r="X29" s="12">
        <v>44197</v>
      </c>
      <c r="Y29" s="12">
        <v>14706</v>
      </c>
      <c r="Z29" s="12">
        <v>59049</v>
      </c>
      <c r="AA29" s="12">
        <v>42923</v>
      </c>
      <c r="AB29" s="12">
        <v>12542</v>
      </c>
      <c r="AC29" s="12">
        <v>4135</v>
      </c>
      <c r="AD29" s="12">
        <v>46032</v>
      </c>
      <c r="AE29" s="12">
        <v>12702</v>
      </c>
      <c r="AF29" s="12">
        <v>58970</v>
      </c>
      <c r="AG29" s="12">
        <v>70393</v>
      </c>
      <c r="AH29" s="12">
        <v>21304</v>
      </c>
      <c r="AI29" s="12">
        <v>684</v>
      </c>
      <c r="AJ29" s="12">
        <v>195</v>
      </c>
      <c r="AK29" s="12">
        <v>211</v>
      </c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</row>
    <row r="30" spans="1:96" ht="14.5" x14ac:dyDescent="0.35">
      <c r="A30" s="72">
        <v>28</v>
      </c>
      <c r="B30" s="12">
        <v>20204</v>
      </c>
      <c r="C30" s="12">
        <v>20771</v>
      </c>
      <c r="D30" s="12">
        <v>1094</v>
      </c>
      <c r="E30" s="12">
        <v>20611</v>
      </c>
      <c r="F30" s="12">
        <v>21102</v>
      </c>
      <c r="G30" s="12">
        <v>62093</v>
      </c>
      <c r="H30" s="12">
        <v>31091</v>
      </c>
      <c r="I30" s="12">
        <v>2161</v>
      </c>
      <c r="J30" s="12">
        <v>45539</v>
      </c>
      <c r="K30" s="12">
        <v>32054</v>
      </c>
      <c r="L30" s="12">
        <v>77667</v>
      </c>
      <c r="M30" s="12">
        <v>46916</v>
      </c>
      <c r="N30" s="12">
        <v>30067</v>
      </c>
      <c r="O30" s="12">
        <v>1007</v>
      </c>
      <c r="P30" s="12">
        <v>45861</v>
      </c>
      <c r="Q30" s="12">
        <v>31731</v>
      </c>
      <c r="R30" s="12">
        <v>77666</v>
      </c>
      <c r="S30" s="12">
        <v>56707</v>
      </c>
      <c r="T30" s="12">
        <v>37609</v>
      </c>
      <c r="U30" s="12">
        <v>4798</v>
      </c>
      <c r="V30" s="12">
        <v>1357</v>
      </c>
      <c r="W30" s="12">
        <v>849</v>
      </c>
      <c r="X30" s="12">
        <v>35945</v>
      </c>
      <c r="Y30" s="12">
        <v>31620</v>
      </c>
      <c r="Z30" s="12">
        <v>67795</v>
      </c>
      <c r="AA30" s="12">
        <v>32892</v>
      </c>
      <c r="AB30" s="12">
        <v>26929</v>
      </c>
      <c r="AC30" s="12">
        <v>7770</v>
      </c>
      <c r="AD30" s="12">
        <v>41888</v>
      </c>
      <c r="AE30" s="12">
        <v>24634</v>
      </c>
      <c r="AF30" s="12">
        <v>67044</v>
      </c>
      <c r="AG30" s="12">
        <v>51289</v>
      </c>
      <c r="AH30" s="12">
        <v>47058</v>
      </c>
      <c r="AI30" s="12">
        <v>1097</v>
      </c>
      <c r="AJ30" s="12">
        <v>230</v>
      </c>
      <c r="AK30" s="12">
        <v>256</v>
      </c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</row>
    <row r="31" spans="1:96" ht="14.5" x14ac:dyDescent="0.35">
      <c r="A31" s="72">
        <v>29</v>
      </c>
      <c r="B31" s="12">
        <v>11197</v>
      </c>
      <c r="C31" s="12">
        <v>25114</v>
      </c>
      <c r="D31" s="12">
        <v>819</v>
      </c>
      <c r="E31" s="12">
        <v>11793</v>
      </c>
      <c r="F31" s="12">
        <v>24826</v>
      </c>
      <c r="G31" s="12">
        <v>40654</v>
      </c>
      <c r="H31" s="12">
        <v>44241</v>
      </c>
      <c r="I31" s="12">
        <v>1528</v>
      </c>
      <c r="J31" s="12">
        <v>28803</v>
      </c>
      <c r="K31" s="12">
        <v>39225</v>
      </c>
      <c r="L31" s="12">
        <v>68090</v>
      </c>
      <c r="M31" s="12">
        <v>29590</v>
      </c>
      <c r="N31" s="12">
        <v>37926</v>
      </c>
      <c r="O31" s="12">
        <v>768</v>
      </c>
      <c r="P31" s="12">
        <v>28791</v>
      </c>
      <c r="Q31" s="12">
        <v>39275</v>
      </c>
      <c r="R31" s="12">
        <v>68122</v>
      </c>
      <c r="S31" s="12">
        <v>37919</v>
      </c>
      <c r="T31" s="12">
        <v>53445</v>
      </c>
      <c r="U31" s="12">
        <v>3431</v>
      </c>
      <c r="V31" s="12">
        <v>1147</v>
      </c>
      <c r="W31" s="12">
        <v>519</v>
      </c>
      <c r="X31" s="12">
        <v>23387</v>
      </c>
      <c r="Y31" s="12">
        <v>36651</v>
      </c>
      <c r="Z31" s="12">
        <v>60267</v>
      </c>
      <c r="AA31" s="12">
        <v>21134</v>
      </c>
      <c r="AB31" s="12">
        <v>33045</v>
      </c>
      <c r="AC31" s="12">
        <v>6147</v>
      </c>
      <c r="AD31" s="12">
        <v>28076</v>
      </c>
      <c r="AE31" s="12">
        <v>31326</v>
      </c>
      <c r="AF31" s="12">
        <v>59768</v>
      </c>
      <c r="AG31" s="12">
        <v>36517</v>
      </c>
      <c r="AH31" s="12">
        <v>55027</v>
      </c>
      <c r="AI31" s="12">
        <v>803</v>
      </c>
      <c r="AJ31" s="12">
        <v>230</v>
      </c>
      <c r="AK31" s="12">
        <v>157</v>
      </c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</row>
    <row r="32" spans="1:96" ht="14.5" x14ac:dyDescent="0.35">
      <c r="A32" s="72">
        <v>30</v>
      </c>
      <c r="B32" s="12">
        <v>16541</v>
      </c>
      <c r="C32" s="12">
        <v>29201</v>
      </c>
      <c r="D32" s="12">
        <v>929</v>
      </c>
      <c r="E32" s="12">
        <v>17519</v>
      </c>
      <c r="F32" s="12">
        <v>28571</v>
      </c>
      <c r="G32" s="12">
        <v>46679</v>
      </c>
      <c r="H32" s="12">
        <v>39672</v>
      </c>
      <c r="I32" s="12">
        <v>1889</v>
      </c>
      <c r="J32" s="12">
        <v>33569</v>
      </c>
      <c r="K32" s="12">
        <v>37469</v>
      </c>
      <c r="L32" s="12">
        <v>71126</v>
      </c>
      <c r="M32" s="12">
        <v>34496</v>
      </c>
      <c r="N32" s="12">
        <v>35918</v>
      </c>
      <c r="O32" s="12">
        <v>937</v>
      </c>
      <c r="P32" s="12">
        <v>33507</v>
      </c>
      <c r="Q32" s="12">
        <v>37516</v>
      </c>
      <c r="R32" s="12">
        <v>71129</v>
      </c>
      <c r="S32" s="12">
        <v>42433</v>
      </c>
      <c r="T32" s="12">
        <v>47438</v>
      </c>
      <c r="U32" s="12">
        <v>3952</v>
      </c>
      <c r="V32" s="12">
        <v>1459</v>
      </c>
      <c r="W32" s="12">
        <v>564</v>
      </c>
      <c r="X32" s="12">
        <v>26742</v>
      </c>
      <c r="Y32" s="12">
        <v>36633</v>
      </c>
      <c r="Z32" s="12">
        <v>63614</v>
      </c>
      <c r="AA32" s="12">
        <v>24025</v>
      </c>
      <c r="AB32" s="12">
        <v>32213</v>
      </c>
      <c r="AC32" s="12">
        <v>7029</v>
      </c>
      <c r="AD32" s="12">
        <v>32585</v>
      </c>
      <c r="AE32" s="12">
        <v>30005</v>
      </c>
      <c r="AF32" s="12">
        <v>63000</v>
      </c>
      <c r="AG32" s="12">
        <v>39041</v>
      </c>
      <c r="AH32" s="12">
        <v>54390</v>
      </c>
      <c r="AI32" s="12">
        <v>818</v>
      </c>
      <c r="AJ32" s="12">
        <v>224</v>
      </c>
      <c r="AK32" s="12">
        <v>184</v>
      </c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</row>
    <row r="33" spans="1:96" ht="14.5" x14ac:dyDescent="0.35">
      <c r="A33" s="72">
        <v>31</v>
      </c>
      <c r="B33" s="12">
        <v>16598</v>
      </c>
      <c r="C33" s="12">
        <v>23151</v>
      </c>
      <c r="D33" s="12">
        <v>920</v>
      </c>
      <c r="E33" s="12">
        <v>17719</v>
      </c>
      <c r="F33" s="12">
        <v>22550</v>
      </c>
      <c r="G33" s="12">
        <v>57779</v>
      </c>
      <c r="H33" s="12">
        <v>28533</v>
      </c>
      <c r="I33" s="12">
        <v>1877</v>
      </c>
      <c r="J33" s="12">
        <v>46744</v>
      </c>
      <c r="K33" s="12">
        <v>27605</v>
      </c>
      <c r="L33" s="12">
        <v>74409</v>
      </c>
      <c r="M33" s="12">
        <v>47369</v>
      </c>
      <c r="N33" s="12">
        <v>26667</v>
      </c>
      <c r="O33" s="12">
        <v>871</v>
      </c>
      <c r="P33" s="12">
        <v>46347</v>
      </c>
      <c r="Q33" s="12">
        <v>27978</v>
      </c>
      <c r="R33" s="12">
        <v>74382</v>
      </c>
      <c r="S33" s="12">
        <v>56117</v>
      </c>
      <c r="T33" s="12">
        <v>34744</v>
      </c>
      <c r="U33" s="12">
        <v>3344</v>
      </c>
      <c r="V33" s="12">
        <v>1669</v>
      </c>
      <c r="W33" s="12">
        <v>785</v>
      </c>
      <c r="X33" s="12">
        <v>35171</v>
      </c>
      <c r="Y33" s="12">
        <v>24770</v>
      </c>
      <c r="Z33" s="12">
        <v>60023</v>
      </c>
      <c r="AA33" s="12">
        <v>33594</v>
      </c>
      <c r="AB33" s="12">
        <v>21261</v>
      </c>
      <c r="AC33" s="12">
        <v>5601</v>
      </c>
      <c r="AD33" s="12">
        <v>36576</v>
      </c>
      <c r="AE33" s="12">
        <v>22960</v>
      </c>
      <c r="AF33" s="12">
        <v>59674</v>
      </c>
      <c r="AG33" s="12">
        <v>52681</v>
      </c>
      <c r="AH33" s="12">
        <v>37907</v>
      </c>
      <c r="AI33" s="12">
        <v>819</v>
      </c>
      <c r="AJ33" s="12">
        <v>315</v>
      </c>
      <c r="AK33" s="12">
        <v>283</v>
      </c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</row>
    <row r="34" spans="1:96" ht="14.5" x14ac:dyDescent="0.35">
      <c r="A34" s="72">
        <v>32</v>
      </c>
      <c r="B34" s="12">
        <v>15392</v>
      </c>
      <c r="C34" s="12">
        <v>39694</v>
      </c>
      <c r="D34" s="12">
        <v>759</v>
      </c>
      <c r="E34" s="12">
        <v>17448</v>
      </c>
      <c r="F34" s="12">
        <v>37922</v>
      </c>
      <c r="G34" s="12">
        <v>32976</v>
      </c>
      <c r="H34" s="12">
        <v>47486</v>
      </c>
      <c r="I34" s="12">
        <v>1084</v>
      </c>
      <c r="J34" s="12">
        <v>23589</v>
      </c>
      <c r="K34" s="12">
        <v>40319</v>
      </c>
      <c r="L34" s="12">
        <v>63956</v>
      </c>
      <c r="M34" s="12">
        <v>23881</v>
      </c>
      <c r="N34" s="12">
        <v>40013</v>
      </c>
      <c r="O34" s="12">
        <v>502</v>
      </c>
      <c r="P34" s="12">
        <v>23121</v>
      </c>
      <c r="Q34" s="12">
        <v>40844</v>
      </c>
      <c r="R34" s="12">
        <v>64017</v>
      </c>
      <c r="S34" s="12">
        <v>36339</v>
      </c>
      <c r="T34" s="12">
        <v>58182</v>
      </c>
      <c r="U34" s="12">
        <v>1853</v>
      </c>
      <c r="V34" s="12">
        <v>782</v>
      </c>
      <c r="W34" s="12">
        <v>332</v>
      </c>
      <c r="X34" s="12">
        <v>22108</v>
      </c>
      <c r="Y34" s="12">
        <v>36400</v>
      </c>
      <c r="Z34" s="12">
        <v>58587</v>
      </c>
      <c r="AA34" s="12">
        <v>22125</v>
      </c>
      <c r="AB34" s="12">
        <v>34156</v>
      </c>
      <c r="AC34" s="12">
        <v>3704</v>
      </c>
      <c r="AD34" s="12">
        <v>26913</v>
      </c>
      <c r="AE34" s="12">
        <v>31282</v>
      </c>
      <c r="AF34" s="12">
        <v>58299</v>
      </c>
      <c r="AG34" s="12">
        <v>41967</v>
      </c>
      <c r="AH34" s="12">
        <v>54451</v>
      </c>
      <c r="AI34" s="12">
        <v>484</v>
      </c>
      <c r="AJ34" s="12">
        <v>628</v>
      </c>
      <c r="AK34" s="12">
        <v>208</v>
      </c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</row>
    <row r="35" spans="1:96" ht="14.5" x14ac:dyDescent="0.35">
      <c r="A35" s="72">
        <v>33</v>
      </c>
      <c r="B35" s="12">
        <v>10092</v>
      </c>
      <c r="C35" s="12">
        <v>44912</v>
      </c>
      <c r="D35" s="12">
        <v>1018</v>
      </c>
      <c r="E35" s="12">
        <v>12134</v>
      </c>
      <c r="F35" s="12">
        <v>43520</v>
      </c>
      <c r="G35" s="12">
        <v>26958</v>
      </c>
      <c r="H35" s="12">
        <v>47839</v>
      </c>
      <c r="I35" s="12">
        <v>1411</v>
      </c>
      <c r="J35" s="12">
        <v>19057</v>
      </c>
      <c r="K35" s="12">
        <v>39306</v>
      </c>
      <c r="L35" s="12">
        <v>58416</v>
      </c>
      <c r="M35" s="12">
        <v>19127</v>
      </c>
      <c r="N35" s="12">
        <v>38941</v>
      </c>
      <c r="O35" s="12">
        <v>738</v>
      </c>
      <c r="P35" s="12">
        <v>17785</v>
      </c>
      <c r="Q35" s="12">
        <v>40644</v>
      </c>
      <c r="R35" s="12">
        <v>58483</v>
      </c>
      <c r="S35" s="12">
        <v>25222</v>
      </c>
      <c r="T35" s="12">
        <v>60278</v>
      </c>
      <c r="U35" s="12">
        <v>2658</v>
      </c>
      <c r="V35" s="12">
        <v>1168</v>
      </c>
      <c r="W35" s="12">
        <v>654</v>
      </c>
      <c r="X35" s="12">
        <v>16481</v>
      </c>
      <c r="Y35" s="12">
        <v>34337</v>
      </c>
      <c r="Z35" s="12">
        <v>50904</v>
      </c>
      <c r="AA35" s="12">
        <v>15990</v>
      </c>
      <c r="AB35" s="12">
        <v>32300</v>
      </c>
      <c r="AC35" s="12">
        <v>2822</v>
      </c>
      <c r="AD35" s="12">
        <v>18240</v>
      </c>
      <c r="AE35" s="12">
        <v>32019</v>
      </c>
      <c r="AF35" s="12">
        <v>50384</v>
      </c>
      <c r="AG35" s="12">
        <v>29670</v>
      </c>
      <c r="AH35" s="12">
        <v>53312</v>
      </c>
      <c r="AI35" s="12">
        <v>844</v>
      </c>
      <c r="AJ35" s="12">
        <v>419</v>
      </c>
      <c r="AK35" s="12">
        <v>309</v>
      </c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</row>
    <row r="36" spans="1:96" ht="14.5" x14ac:dyDescent="0.35">
      <c r="A36" s="72">
        <v>34</v>
      </c>
      <c r="B36" s="12">
        <v>10176</v>
      </c>
      <c r="C36" s="12">
        <v>36080</v>
      </c>
      <c r="D36" s="12">
        <v>991</v>
      </c>
      <c r="E36" s="12">
        <v>12068</v>
      </c>
      <c r="F36" s="12">
        <v>34971</v>
      </c>
      <c r="G36" s="12">
        <v>29868</v>
      </c>
      <c r="H36" s="12">
        <v>40792</v>
      </c>
      <c r="I36" s="12">
        <v>1621</v>
      </c>
      <c r="J36" s="12">
        <v>21891</v>
      </c>
      <c r="K36" s="12">
        <v>36411</v>
      </c>
      <c r="L36" s="12">
        <v>58348</v>
      </c>
      <c r="M36" s="12">
        <v>22314</v>
      </c>
      <c r="N36" s="12">
        <v>35580</v>
      </c>
      <c r="O36" s="12">
        <v>833</v>
      </c>
      <c r="P36" s="12">
        <v>21611</v>
      </c>
      <c r="Q36" s="12">
        <v>36565</v>
      </c>
      <c r="R36" s="12">
        <v>58230</v>
      </c>
      <c r="S36" s="12">
        <v>29921</v>
      </c>
      <c r="T36" s="12">
        <v>52363</v>
      </c>
      <c r="U36" s="12">
        <v>2999</v>
      </c>
      <c r="V36" s="12">
        <v>1410</v>
      </c>
      <c r="W36" s="12">
        <v>718</v>
      </c>
      <c r="X36" s="12">
        <v>16668</v>
      </c>
      <c r="Y36" s="12">
        <v>33169</v>
      </c>
      <c r="Z36" s="12">
        <v>49931</v>
      </c>
      <c r="AA36" s="12">
        <v>16820</v>
      </c>
      <c r="AB36" s="12">
        <v>29827</v>
      </c>
      <c r="AC36" s="12">
        <v>3577</v>
      </c>
      <c r="AD36" s="12">
        <v>18277</v>
      </c>
      <c r="AE36" s="12">
        <v>30801</v>
      </c>
      <c r="AF36" s="12">
        <v>49227</v>
      </c>
      <c r="AG36" s="12">
        <v>30633</v>
      </c>
      <c r="AH36" s="12">
        <v>49637</v>
      </c>
      <c r="AI36" s="12">
        <v>871</v>
      </c>
      <c r="AJ36" s="12">
        <v>323</v>
      </c>
      <c r="AK36" s="12">
        <v>235</v>
      </c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</row>
    <row r="37" spans="1:96" ht="14.5" x14ac:dyDescent="0.35">
      <c r="A37" s="72">
        <v>35</v>
      </c>
      <c r="B37" s="12">
        <v>12061</v>
      </c>
      <c r="C37" s="12">
        <v>41169</v>
      </c>
      <c r="D37" s="12">
        <v>1240</v>
      </c>
      <c r="E37" s="12">
        <v>14164</v>
      </c>
      <c r="F37" s="12">
        <v>40175</v>
      </c>
      <c r="G37" s="12">
        <v>29608</v>
      </c>
      <c r="H37" s="12">
        <v>46025</v>
      </c>
      <c r="I37" s="12">
        <v>1864</v>
      </c>
      <c r="J37" s="12">
        <v>22056</v>
      </c>
      <c r="K37" s="12">
        <v>40327</v>
      </c>
      <c r="L37" s="12">
        <v>62445</v>
      </c>
      <c r="M37" s="12">
        <v>22533</v>
      </c>
      <c r="N37" s="12">
        <v>39764</v>
      </c>
      <c r="O37" s="12">
        <v>659</v>
      </c>
      <c r="P37" s="12">
        <v>20928</v>
      </c>
      <c r="Q37" s="12">
        <v>41479</v>
      </c>
      <c r="R37" s="12">
        <v>62460</v>
      </c>
      <c r="S37" s="12">
        <v>30465</v>
      </c>
      <c r="T37" s="12">
        <v>57927</v>
      </c>
      <c r="U37" s="12">
        <v>2843</v>
      </c>
      <c r="V37" s="12">
        <v>1968</v>
      </c>
      <c r="W37" s="12">
        <v>474</v>
      </c>
      <c r="X37" s="12">
        <v>19366</v>
      </c>
      <c r="Y37" s="12">
        <v>37167</v>
      </c>
      <c r="Z37" s="12">
        <v>56623</v>
      </c>
      <c r="AA37" s="12">
        <v>18691</v>
      </c>
      <c r="AB37" s="12">
        <v>34543</v>
      </c>
      <c r="AC37" s="12">
        <v>3822</v>
      </c>
      <c r="AD37" s="12">
        <v>23538</v>
      </c>
      <c r="AE37" s="12">
        <v>32644</v>
      </c>
      <c r="AF37" s="12">
        <v>56304</v>
      </c>
      <c r="AG37" s="12">
        <v>32755</v>
      </c>
      <c r="AH37" s="12">
        <v>52899</v>
      </c>
      <c r="AI37" s="12">
        <v>739</v>
      </c>
      <c r="AJ37" s="12">
        <v>436</v>
      </c>
      <c r="AK37" s="12">
        <v>132</v>
      </c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</row>
    <row r="38" spans="1:96" ht="14.5" x14ac:dyDescent="0.35">
      <c r="A38" s="72">
        <v>36</v>
      </c>
      <c r="B38" s="12">
        <v>14458</v>
      </c>
      <c r="C38" s="12">
        <v>40259</v>
      </c>
      <c r="D38" s="12">
        <v>682</v>
      </c>
      <c r="E38" s="12">
        <v>17763</v>
      </c>
      <c r="F38" s="12">
        <v>36899</v>
      </c>
      <c r="G38" s="12">
        <v>31974</v>
      </c>
      <c r="H38" s="12">
        <v>47384</v>
      </c>
      <c r="I38" s="12">
        <v>960</v>
      </c>
      <c r="J38" s="12">
        <v>22918</v>
      </c>
      <c r="K38" s="12">
        <v>39014</v>
      </c>
      <c r="L38" s="12">
        <v>61975</v>
      </c>
      <c r="M38" s="12">
        <v>23134</v>
      </c>
      <c r="N38" s="12">
        <v>38861</v>
      </c>
      <c r="O38" s="12">
        <v>503</v>
      </c>
      <c r="P38" s="12">
        <v>22050</v>
      </c>
      <c r="Q38" s="12">
        <v>39920</v>
      </c>
      <c r="R38" s="12">
        <v>62019</v>
      </c>
      <c r="S38" s="12">
        <v>34814</v>
      </c>
      <c r="T38" s="12">
        <v>59218</v>
      </c>
      <c r="U38" s="12">
        <v>1654</v>
      </c>
      <c r="V38" s="12">
        <v>717</v>
      </c>
      <c r="W38" s="12">
        <v>388</v>
      </c>
      <c r="X38" s="12">
        <v>21123</v>
      </c>
      <c r="Y38" s="12">
        <v>36861</v>
      </c>
      <c r="Z38" s="12">
        <v>58062</v>
      </c>
      <c r="AA38" s="12">
        <v>20704</v>
      </c>
      <c r="AB38" s="12">
        <v>34347</v>
      </c>
      <c r="AC38" s="12">
        <v>4136</v>
      </c>
      <c r="AD38" s="12">
        <v>25440</v>
      </c>
      <c r="AE38" s="12">
        <v>31973</v>
      </c>
      <c r="AF38" s="12">
        <v>57528</v>
      </c>
      <c r="AG38" s="12">
        <v>41930</v>
      </c>
      <c r="AH38" s="12">
        <v>54461</v>
      </c>
      <c r="AI38" s="12">
        <v>454</v>
      </c>
      <c r="AJ38" s="12">
        <v>1601</v>
      </c>
      <c r="AK38" s="12">
        <v>121</v>
      </c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</row>
    <row r="39" spans="1:96" ht="14.5" x14ac:dyDescent="0.35">
      <c r="A39" s="72">
        <v>37</v>
      </c>
      <c r="B39" s="12">
        <v>11125</v>
      </c>
      <c r="C39" s="12">
        <v>23206</v>
      </c>
      <c r="D39" s="12">
        <v>931</v>
      </c>
      <c r="E39" s="12">
        <v>13217</v>
      </c>
      <c r="F39" s="12">
        <v>21801</v>
      </c>
      <c r="G39" s="12">
        <v>36118</v>
      </c>
      <c r="H39" s="12">
        <v>34277</v>
      </c>
      <c r="I39" s="12">
        <v>1312</v>
      </c>
      <c r="J39" s="12">
        <v>27078</v>
      </c>
      <c r="K39" s="12">
        <v>30889</v>
      </c>
      <c r="L39" s="12">
        <v>58039</v>
      </c>
      <c r="M39" s="12">
        <v>27548</v>
      </c>
      <c r="N39" s="12">
        <v>30100</v>
      </c>
      <c r="O39" s="12">
        <v>760</v>
      </c>
      <c r="P39" s="12">
        <v>25742</v>
      </c>
      <c r="Q39" s="12">
        <v>32199</v>
      </c>
      <c r="R39" s="12">
        <v>58008</v>
      </c>
      <c r="S39" s="12">
        <v>35187</v>
      </c>
      <c r="T39" s="12">
        <v>45158</v>
      </c>
      <c r="U39" s="12">
        <v>2894</v>
      </c>
      <c r="V39" s="12">
        <v>1086</v>
      </c>
      <c r="W39" s="12">
        <v>691</v>
      </c>
      <c r="X39" s="12">
        <v>21639</v>
      </c>
      <c r="Y39" s="12">
        <v>30575</v>
      </c>
      <c r="Z39" s="12">
        <v>52328</v>
      </c>
      <c r="AA39" s="12">
        <v>20982</v>
      </c>
      <c r="AB39" s="12">
        <v>26376</v>
      </c>
      <c r="AC39" s="12">
        <v>4953</v>
      </c>
      <c r="AD39" s="12">
        <v>26145</v>
      </c>
      <c r="AE39" s="12">
        <v>25596</v>
      </c>
      <c r="AF39" s="12">
        <v>51918</v>
      </c>
      <c r="AG39" s="12">
        <v>39968</v>
      </c>
      <c r="AH39" s="12">
        <v>45186</v>
      </c>
      <c r="AI39" s="12">
        <v>783</v>
      </c>
      <c r="AJ39" s="12">
        <v>682</v>
      </c>
      <c r="AK39" s="12">
        <v>249</v>
      </c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</row>
    <row r="40" spans="1:96" ht="14.5" x14ac:dyDescent="0.35">
      <c r="A40" s="72">
        <v>38</v>
      </c>
      <c r="B40" s="12">
        <v>11077</v>
      </c>
      <c r="C40" s="12">
        <v>40519</v>
      </c>
      <c r="D40" s="12">
        <v>1033</v>
      </c>
      <c r="E40" s="12">
        <v>14146</v>
      </c>
      <c r="F40" s="12">
        <v>37938</v>
      </c>
      <c r="G40" s="12">
        <v>33937</v>
      </c>
      <c r="H40" s="12">
        <v>44010</v>
      </c>
      <c r="I40" s="12">
        <v>1676</v>
      </c>
      <c r="J40" s="12">
        <v>25824</v>
      </c>
      <c r="K40" s="12">
        <v>39172</v>
      </c>
      <c r="L40" s="12">
        <v>65050</v>
      </c>
      <c r="M40" s="12">
        <v>26087</v>
      </c>
      <c r="N40" s="12">
        <v>38449</v>
      </c>
      <c r="O40" s="12">
        <v>948</v>
      </c>
      <c r="P40" s="12">
        <v>24506</v>
      </c>
      <c r="Q40" s="12">
        <v>40499</v>
      </c>
      <c r="R40" s="12">
        <v>65059</v>
      </c>
      <c r="S40" s="12">
        <v>33229</v>
      </c>
      <c r="T40" s="12">
        <v>56975</v>
      </c>
      <c r="U40" s="12">
        <v>3466</v>
      </c>
      <c r="V40" s="12">
        <v>1358</v>
      </c>
      <c r="W40" s="12">
        <v>695</v>
      </c>
      <c r="X40" s="12">
        <v>20710</v>
      </c>
      <c r="Y40" s="12">
        <v>34004</v>
      </c>
      <c r="Z40" s="12">
        <v>54804</v>
      </c>
      <c r="AA40" s="12">
        <v>20227</v>
      </c>
      <c r="AB40" s="12">
        <v>29515</v>
      </c>
      <c r="AC40" s="12">
        <v>5448</v>
      </c>
      <c r="AD40" s="12">
        <v>25873</v>
      </c>
      <c r="AE40" s="12">
        <v>28425</v>
      </c>
      <c r="AF40" s="12">
        <v>54435</v>
      </c>
      <c r="AG40" s="12">
        <v>38016</v>
      </c>
      <c r="AH40" s="12">
        <v>51750</v>
      </c>
      <c r="AI40" s="12">
        <v>1112</v>
      </c>
      <c r="AJ40" s="12">
        <v>694</v>
      </c>
      <c r="AK40" s="12">
        <v>227</v>
      </c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</row>
    <row r="41" spans="1:96" ht="14.5" x14ac:dyDescent="0.35">
      <c r="A41" s="72">
        <v>39</v>
      </c>
      <c r="B41" s="12">
        <v>8030</v>
      </c>
      <c r="C41" s="12">
        <v>55915</v>
      </c>
      <c r="D41" s="12">
        <v>701</v>
      </c>
      <c r="E41" s="12">
        <v>12162</v>
      </c>
      <c r="F41" s="12">
        <v>51337</v>
      </c>
      <c r="G41" s="12">
        <v>19714</v>
      </c>
      <c r="H41" s="12">
        <v>54220</v>
      </c>
      <c r="I41" s="12">
        <v>849</v>
      </c>
      <c r="J41" s="12">
        <v>15002</v>
      </c>
      <c r="K41" s="12">
        <v>46017</v>
      </c>
      <c r="L41" s="12">
        <v>61092</v>
      </c>
      <c r="M41" s="12">
        <v>14707</v>
      </c>
      <c r="N41" s="12">
        <v>46342</v>
      </c>
      <c r="O41" s="12">
        <v>586</v>
      </c>
      <c r="P41" s="12">
        <v>14270</v>
      </c>
      <c r="Q41" s="12">
        <v>46681</v>
      </c>
      <c r="R41" s="12">
        <v>61018</v>
      </c>
      <c r="S41" s="12">
        <v>18915</v>
      </c>
      <c r="T41" s="12">
        <v>70635</v>
      </c>
      <c r="U41" s="12">
        <v>1709</v>
      </c>
      <c r="V41" s="12">
        <v>810</v>
      </c>
      <c r="W41" s="12">
        <v>508</v>
      </c>
      <c r="X41" s="12">
        <v>16057</v>
      </c>
      <c r="Y41" s="12">
        <v>38630</v>
      </c>
      <c r="Z41" s="12">
        <v>54748</v>
      </c>
      <c r="AA41" s="12">
        <v>15543</v>
      </c>
      <c r="AB41" s="12">
        <v>36539</v>
      </c>
      <c r="AC41" s="12">
        <v>3574</v>
      </c>
      <c r="AD41" s="12">
        <v>19064</v>
      </c>
      <c r="AE41" s="12">
        <v>35145</v>
      </c>
      <c r="AF41" s="12">
        <v>54317</v>
      </c>
      <c r="AG41" s="12">
        <v>26503</v>
      </c>
      <c r="AH41" s="12">
        <v>61282</v>
      </c>
      <c r="AI41" s="12">
        <v>706</v>
      </c>
      <c r="AJ41" s="12">
        <v>1174</v>
      </c>
      <c r="AK41" s="12">
        <v>354</v>
      </c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</row>
    <row r="42" spans="1:96" ht="14.5" x14ac:dyDescent="0.35">
      <c r="A42" s="72">
        <v>40</v>
      </c>
      <c r="B42" s="12">
        <v>6901</v>
      </c>
      <c r="C42" s="12">
        <v>47268</v>
      </c>
      <c r="D42" s="12">
        <v>521</v>
      </c>
      <c r="E42" s="12">
        <v>10845</v>
      </c>
      <c r="F42" s="12">
        <v>43144</v>
      </c>
      <c r="G42" s="12">
        <v>17838</v>
      </c>
      <c r="H42" s="12">
        <v>47356</v>
      </c>
      <c r="I42" s="12">
        <v>683</v>
      </c>
      <c r="J42" s="12">
        <v>12144</v>
      </c>
      <c r="K42" s="12">
        <v>41463</v>
      </c>
      <c r="L42" s="12">
        <v>53663</v>
      </c>
      <c r="M42" s="12">
        <v>12246</v>
      </c>
      <c r="N42" s="12">
        <v>41540</v>
      </c>
      <c r="O42" s="12">
        <v>504</v>
      </c>
      <c r="P42" s="12">
        <v>12686</v>
      </c>
      <c r="Q42" s="12">
        <v>40681</v>
      </c>
      <c r="R42" s="12">
        <v>53426</v>
      </c>
      <c r="S42" s="12">
        <v>16576</v>
      </c>
      <c r="T42" s="12">
        <v>68850</v>
      </c>
      <c r="U42" s="12">
        <v>1389</v>
      </c>
      <c r="V42" s="12">
        <v>629</v>
      </c>
      <c r="W42" s="12">
        <v>365</v>
      </c>
      <c r="X42" s="12">
        <v>13163</v>
      </c>
      <c r="Y42" s="12">
        <v>35270</v>
      </c>
      <c r="Z42" s="12">
        <v>48500</v>
      </c>
      <c r="AA42" s="12">
        <v>13609</v>
      </c>
      <c r="AB42" s="12">
        <v>33814</v>
      </c>
      <c r="AC42" s="12">
        <v>1509</v>
      </c>
      <c r="AD42" s="12">
        <v>14179</v>
      </c>
      <c r="AE42" s="12">
        <v>33472</v>
      </c>
      <c r="AF42" s="12">
        <v>47729</v>
      </c>
      <c r="AG42" s="12">
        <v>25170</v>
      </c>
      <c r="AH42" s="12">
        <v>61708</v>
      </c>
      <c r="AI42" s="12">
        <v>545</v>
      </c>
      <c r="AJ42" s="12">
        <v>475</v>
      </c>
      <c r="AK42" s="12">
        <v>185</v>
      </c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</row>
    <row r="1046587" ht="12.65" customHeight="1" x14ac:dyDescent="0.25"/>
    <row r="1046588" ht="12.65" customHeight="1" x14ac:dyDescent="0.25"/>
    <row r="1046589" ht="12.65" customHeight="1" x14ac:dyDescent="0.25"/>
    <row r="1046590" ht="12.65" customHeight="1" x14ac:dyDescent="0.25"/>
    <row r="1046591" ht="12.65" customHeight="1" x14ac:dyDescent="0.25"/>
    <row r="1046592" ht="12.65" customHeight="1" x14ac:dyDescent="0.25"/>
    <row r="1046593" ht="12.65" customHeight="1" x14ac:dyDescent="0.25"/>
    <row r="1046594" ht="12.65" customHeight="1" x14ac:dyDescent="0.25"/>
    <row r="1046595" ht="12.65" customHeight="1" x14ac:dyDescent="0.25"/>
    <row r="1046596" ht="12.65" customHeight="1" x14ac:dyDescent="0.25"/>
    <row r="1046597" ht="12.65" customHeight="1" x14ac:dyDescent="0.25"/>
    <row r="1046598" ht="12.65" customHeight="1" x14ac:dyDescent="0.25"/>
    <row r="1046599" ht="12.65" customHeight="1" x14ac:dyDescent="0.25"/>
    <row r="1046600" ht="12.65" customHeight="1" x14ac:dyDescent="0.25"/>
    <row r="1046601" ht="12.65" customHeight="1" x14ac:dyDescent="0.25"/>
    <row r="1046602" ht="12.65" customHeight="1" x14ac:dyDescent="0.25"/>
    <row r="1046603" ht="12.65" customHeight="1" x14ac:dyDescent="0.25"/>
    <row r="1046604" ht="12.65" customHeight="1" x14ac:dyDescent="0.25"/>
    <row r="1046605" ht="12.65" customHeight="1" x14ac:dyDescent="0.25"/>
    <row r="1046606" ht="12.65" customHeight="1" x14ac:dyDescent="0.25"/>
    <row r="1046607" ht="12.65" customHeight="1" x14ac:dyDescent="0.25"/>
    <row r="1046608" ht="12.65" customHeight="1" x14ac:dyDescent="0.25"/>
    <row r="1046609" ht="12.65" customHeight="1" x14ac:dyDescent="0.25"/>
    <row r="1046610" ht="12.65" customHeight="1" x14ac:dyDescent="0.25"/>
    <row r="1046611" ht="12.65" customHeight="1" x14ac:dyDescent="0.25"/>
    <row r="1046612" ht="12.65" customHeight="1" x14ac:dyDescent="0.25"/>
    <row r="1046613" ht="12.65" customHeight="1" x14ac:dyDescent="0.25"/>
    <row r="1046614" ht="12.65" customHeight="1" x14ac:dyDescent="0.25"/>
    <row r="1046615" ht="12.65" customHeight="1" x14ac:dyDescent="0.25"/>
    <row r="1046616" ht="12.65" customHeight="1" x14ac:dyDescent="0.25"/>
    <row r="1046617" ht="12.65" customHeight="1" x14ac:dyDescent="0.25"/>
    <row r="1046618" ht="12.65" customHeight="1" x14ac:dyDescent="0.25"/>
    <row r="1046619" ht="12.65" customHeight="1" x14ac:dyDescent="0.25"/>
    <row r="1046620" ht="12.65" customHeight="1" x14ac:dyDescent="0.25"/>
    <row r="1046621" ht="12.65" customHeight="1" x14ac:dyDescent="0.25"/>
    <row r="1046622" ht="12.65" customHeight="1" x14ac:dyDescent="0.25"/>
    <row r="1046623" ht="12.65" customHeight="1" x14ac:dyDescent="0.25"/>
    <row r="1046624" ht="12.65" customHeight="1" x14ac:dyDescent="0.25"/>
    <row r="1046625" ht="12.65" customHeight="1" x14ac:dyDescent="0.25"/>
    <row r="1046626" ht="12.65" customHeight="1" x14ac:dyDescent="0.25"/>
    <row r="1046627" ht="12.65" customHeight="1" x14ac:dyDescent="0.25"/>
    <row r="1046628" ht="12.65" customHeight="1" x14ac:dyDescent="0.25"/>
    <row r="1046629" ht="12.65" customHeight="1" x14ac:dyDescent="0.25"/>
    <row r="1046630" ht="12.65" customHeight="1" x14ac:dyDescent="0.25"/>
    <row r="1046631" ht="12.65" customHeight="1" x14ac:dyDescent="0.25"/>
    <row r="1046632" ht="12.65" customHeight="1" x14ac:dyDescent="0.25"/>
    <row r="1046633" ht="12.65" customHeight="1" x14ac:dyDescent="0.25"/>
    <row r="1046634" ht="12.65" customHeight="1" x14ac:dyDescent="0.25"/>
    <row r="1046635" ht="12.65" customHeight="1" x14ac:dyDescent="0.25"/>
    <row r="1046636" ht="12.65" customHeight="1" x14ac:dyDescent="0.25"/>
    <row r="1046637" ht="12.65" customHeight="1" x14ac:dyDescent="0.25"/>
    <row r="1046638" ht="12.65" customHeight="1" x14ac:dyDescent="0.25"/>
    <row r="1046639" ht="12.65" customHeight="1" x14ac:dyDescent="0.25"/>
    <row r="1046640" ht="12.65" customHeight="1" x14ac:dyDescent="0.25"/>
    <row r="1046641" ht="12.65" customHeight="1" x14ac:dyDescent="0.25"/>
    <row r="1046642" ht="12.65" customHeight="1" x14ac:dyDescent="0.25"/>
    <row r="1046643" ht="12.65" customHeight="1" x14ac:dyDescent="0.25"/>
    <row r="1046644" ht="12.65" customHeight="1" x14ac:dyDescent="0.25"/>
    <row r="1046645" ht="12.65" customHeight="1" x14ac:dyDescent="0.25"/>
    <row r="1046646" ht="12.65" customHeight="1" x14ac:dyDescent="0.25"/>
    <row r="1046647" ht="12.65" customHeight="1" x14ac:dyDescent="0.25"/>
    <row r="1046648" ht="12.65" customHeight="1" x14ac:dyDescent="0.25"/>
    <row r="1046649" ht="12.65" customHeight="1" x14ac:dyDescent="0.25"/>
    <row r="1046650" ht="12.65" customHeight="1" x14ac:dyDescent="0.25"/>
    <row r="1046651" ht="12.65" customHeight="1" x14ac:dyDescent="0.25"/>
    <row r="1046652" ht="12.65" customHeight="1" x14ac:dyDescent="0.25"/>
    <row r="1046653" ht="12.65" customHeight="1" x14ac:dyDescent="0.25"/>
    <row r="1046654" ht="12.65" customHeight="1" x14ac:dyDescent="0.25"/>
    <row r="1046655" ht="12.65" customHeight="1" x14ac:dyDescent="0.25"/>
    <row r="1046656" ht="12.65" customHeight="1" x14ac:dyDescent="0.25"/>
    <row r="1046657" ht="12.65" customHeight="1" x14ac:dyDescent="0.25"/>
    <row r="1046658" ht="12.65" customHeight="1" x14ac:dyDescent="0.25"/>
    <row r="1046659" ht="12.65" customHeight="1" x14ac:dyDescent="0.25"/>
    <row r="1046660" ht="12.65" customHeight="1" x14ac:dyDescent="0.25"/>
    <row r="1046661" ht="12.65" customHeight="1" x14ac:dyDescent="0.25"/>
    <row r="1046662" ht="12.65" customHeight="1" x14ac:dyDescent="0.25"/>
    <row r="1046663" ht="12.65" customHeight="1" x14ac:dyDescent="0.25"/>
    <row r="1046664" ht="12.65" customHeight="1" x14ac:dyDescent="0.25"/>
    <row r="1046665" ht="12.65" customHeight="1" x14ac:dyDescent="0.25"/>
    <row r="1046666" ht="12.65" customHeight="1" x14ac:dyDescent="0.25"/>
    <row r="1046667" ht="12.65" customHeight="1" x14ac:dyDescent="0.25"/>
    <row r="1046668" ht="12.65" customHeight="1" x14ac:dyDescent="0.25"/>
    <row r="1046669" ht="12.65" customHeight="1" x14ac:dyDescent="0.25"/>
    <row r="1046670" ht="12.65" customHeight="1" x14ac:dyDescent="0.25"/>
    <row r="1046671" ht="12.65" customHeight="1" x14ac:dyDescent="0.25"/>
    <row r="1046672" ht="12.65" customHeight="1" x14ac:dyDescent="0.25"/>
    <row r="1046673" ht="12.65" customHeight="1" x14ac:dyDescent="0.25"/>
    <row r="1046674" ht="12.65" customHeight="1" x14ac:dyDescent="0.25"/>
    <row r="1046675" ht="12.65" customHeight="1" x14ac:dyDescent="0.25"/>
    <row r="1046676" ht="12.65" customHeight="1" x14ac:dyDescent="0.25"/>
    <row r="1046677" ht="12.65" customHeight="1" x14ac:dyDescent="0.25"/>
    <row r="1046678" ht="12.65" customHeight="1" x14ac:dyDescent="0.25"/>
    <row r="1046679" ht="12.65" customHeight="1" x14ac:dyDescent="0.25"/>
    <row r="1046680" ht="12.65" customHeight="1" x14ac:dyDescent="0.25"/>
    <row r="1046681" ht="12.65" customHeight="1" x14ac:dyDescent="0.25"/>
    <row r="1046682" ht="12.65" customHeight="1" x14ac:dyDescent="0.25"/>
    <row r="1046683" ht="12.65" customHeight="1" x14ac:dyDescent="0.25"/>
    <row r="1046684" ht="12.65" customHeight="1" x14ac:dyDescent="0.25"/>
    <row r="1046685" ht="12.65" customHeight="1" x14ac:dyDescent="0.25"/>
    <row r="1046686" ht="12.65" customHeight="1" x14ac:dyDescent="0.25"/>
    <row r="1046687" ht="12.65" customHeight="1" x14ac:dyDescent="0.25"/>
    <row r="1046688" ht="12.65" customHeight="1" x14ac:dyDescent="0.25"/>
    <row r="1046689" ht="12.65" customHeight="1" x14ac:dyDescent="0.25"/>
    <row r="1046690" ht="12.65" customHeight="1" x14ac:dyDescent="0.25"/>
    <row r="1046691" ht="12.65" customHeight="1" x14ac:dyDescent="0.25"/>
    <row r="1046692" ht="12.65" customHeight="1" x14ac:dyDescent="0.25"/>
    <row r="1046693" ht="12.65" customHeight="1" x14ac:dyDescent="0.25"/>
    <row r="1046694" ht="12.65" customHeight="1" x14ac:dyDescent="0.25"/>
    <row r="1046695" ht="12.65" customHeight="1" x14ac:dyDescent="0.25"/>
    <row r="1046696" ht="12.65" customHeight="1" x14ac:dyDescent="0.25"/>
    <row r="1046697" ht="12.65" customHeight="1" x14ac:dyDescent="0.25"/>
    <row r="1046698" ht="12.65" customHeight="1" x14ac:dyDescent="0.25"/>
    <row r="1046699" ht="12.65" customHeight="1" x14ac:dyDescent="0.25"/>
    <row r="1046700" ht="12.65" customHeight="1" x14ac:dyDescent="0.25"/>
    <row r="1046701" ht="12.65" customHeight="1" x14ac:dyDescent="0.25"/>
    <row r="1046702" ht="12.65" customHeight="1" x14ac:dyDescent="0.25"/>
    <row r="1046703" ht="12.65" customHeight="1" x14ac:dyDescent="0.25"/>
    <row r="1046704" ht="12.65" customHeight="1" x14ac:dyDescent="0.25"/>
    <row r="1046705" ht="12.65" customHeight="1" x14ac:dyDescent="0.25"/>
    <row r="1046706" ht="12.65" customHeight="1" x14ac:dyDescent="0.25"/>
    <row r="1046707" ht="12.65" customHeight="1" x14ac:dyDescent="0.25"/>
    <row r="1046708" ht="12.65" customHeight="1" x14ac:dyDescent="0.25"/>
    <row r="1046709" ht="12.65" customHeight="1" x14ac:dyDescent="0.25"/>
    <row r="1046710" ht="12.65" customHeight="1" x14ac:dyDescent="0.25"/>
    <row r="1046711" ht="12.65" customHeight="1" x14ac:dyDescent="0.25"/>
    <row r="1046712" ht="12.65" customHeight="1" x14ac:dyDescent="0.25"/>
    <row r="1046713" ht="12.65" customHeight="1" x14ac:dyDescent="0.25"/>
    <row r="1046714" ht="12.65" customHeight="1" x14ac:dyDescent="0.25"/>
    <row r="1046715" ht="12.65" customHeight="1" x14ac:dyDescent="0.25"/>
    <row r="1046716" ht="12.65" customHeight="1" x14ac:dyDescent="0.25"/>
    <row r="1046717" ht="12.65" customHeight="1" x14ac:dyDescent="0.25"/>
    <row r="1046718" ht="12.65" customHeight="1" x14ac:dyDescent="0.25"/>
    <row r="1046719" ht="12.65" customHeight="1" x14ac:dyDescent="0.25"/>
    <row r="1046720" ht="12.65" customHeight="1" x14ac:dyDescent="0.25"/>
    <row r="1046721" ht="12.65" customHeight="1" x14ac:dyDescent="0.25"/>
    <row r="1046722" ht="12.65" customHeight="1" x14ac:dyDescent="0.25"/>
    <row r="1046723" ht="12.65" customHeight="1" x14ac:dyDescent="0.25"/>
    <row r="1046724" ht="12.65" customHeight="1" x14ac:dyDescent="0.25"/>
    <row r="1046725" ht="12.65" customHeight="1" x14ac:dyDescent="0.25"/>
    <row r="1046726" ht="12.65" customHeight="1" x14ac:dyDescent="0.25"/>
    <row r="1046727" ht="12.65" customHeight="1" x14ac:dyDescent="0.25"/>
    <row r="1046728" ht="12.65" customHeight="1" x14ac:dyDescent="0.25"/>
    <row r="1046729" ht="12.65" customHeight="1" x14ac:dyDescent="0.25"/>
    <row r="1046730" ht="12.65" customHeight="1" x14ac:dyDescent="0.25"/>
    <row r="1046731" ht="12.65" customHeight="1" x14ac:dyDescent="0.25"/>
    <row r="1046732" ht="12.65" customHeight="1" x14ac:dyDescent="0.25"/>
    <row r="1046733" ht="12.65" customHeight="1" x14ac:dyDescent="0.25"/>
    <row r="1046734" ht="12.65" customHeight="1" x14ac:dyDescent="0.25"/>
    <row r="1046735" ht="12.65" customHeight="1" x14ac:dyDescent="0.25"/>
    <row r="1046736" ht="12.65" customHeight="1" x14ac:dyDescent="0.25"/>
    <row r="1046737" ht="12.65" customHeight="1" x14ac:dyDescent="0.25"/>
    <row r="1046738" ht="12.65" customHeight="1" x14ac:dyDescent="0.25"/>
    <row r="1046739" ht="12.65" customHeight="1" x14ac:dyDescent="0.25"/>
    <row r="1046740" ht="12.65" customHeight="1" x14ac:dyDescent="0.25"/>
    <row r="1046741" ht="12.65" customHeight="1" x14ac:dyDescent="0.25"/>
    <row r="1046742" ht="12.65" customHeight="1" x14ac:dyDescent="0.25"/>
    <row r="1046743" ht="12.65" customHeight="1" x14ac:dyDescent="0.25"/>
    <row r="1046744" ht="12.65" customHeight="1" x14ac:dyDescent="0.25"/>
    <row r="1046745" ht="12.65" customHeight="1" x14ac:dyDescent="0.25"/>
    <row r="1046746" ht="12.65" customHeight="1" x14ac:dyDescent="0.25"/>
    <row r="1046747" ht="12.65" customHeight="1" x14ac:dyDescent="0.25"/>
    <row r="1046748" ht="12.65" customHeight="1" x14ac:dyDescent="0.25"/>
    <row r="1046749" ht="12.65" customHeight="1" x14ac:dyDescent="0.25"/>
    <row r="1046750" ht="12.65" customHeight="1" x14ac:dyDescent="0.25"/>
    <row r="1046751" ht="12.65" customHeight="1" x14ac:dyDescent="0.25"/>
    <row r="1046752" ht="12.65" customHeight="1" x14ac:dyDescent="0.25"/>
    <row r="1046753" ht="12.65" customHeight="1" x14ac:dyDescent="0.25"/>
    <row r="1046754" ht="12.65" customHeight="1" x14ac:dyDescent="0.25"/>
    <row r="1046755" ht="12.65" customHeight="1" x14ac:dyDescent="0.25"/>
    <row r="1046756" ht="12.65" customHeight="1" x14ac:dyDescent="0.25"/>
    <row r="1046757" ht="12.65" customHeight="1" x14ac:dyDescent="0.25"/>
    <row r="1046758" ht="12.65" customHeight="1" x14ac:dyDescent="0.25"/>
    <row r="1046759" ht="12.65" customHeight="1" x14ac:dyDescent="0.25"/>
    <row r="1046760" ht="12.65" customHeight="1" x14ac:dyDescent="0.25"/>
    <row r="1046761" ht="12.65" customHeight="1" x14ac:dyDescent="0.25"/>
    <row r="1046762" ht="12.65" customHeight="1" x14ac:dyDescent="0.25"/>
    <row r="1046763" ht="12.65" customHeight="1" x14ac:dyDescent="0.25"/>
    <row r="1046764" ht="12.65" customHeight="1" x14ac:dyDescent="0.25"/>
    <row r="1046765" ht="12.65" customHeight="1" x14ac:dyDescent="0.25"/>
    <row r="1046766" ht="12.65" customHeight="1" x14ac:dyDescent="0.25"/>
    <row r="1046767" ht="12.65" customHeight="1" x14ac:dyDescent="0.25"/>
    <row r="1046768" ht="12.65" customHeight="1" x14ac:dyDescent="0.25"/>
    <row r="1046769" ht="12.65" customHeight="1" x14ac:dyDescent="0.25"/>
    <row r="1046770" ht="12.65" customHeight="1" x14ac:dyDescent="0.25"/>
    <row r="1046771" ht="12.65" customHeight="1" x14ac:dyDescent="0.25"/>
    <row r="1046772" ht="12.65" customHeight="1" x14ac:dyDescent="0.25"/>
    <row r="1046773" ht="12.65" customHeight="1" x14ac:dyDescent="0.25"/>
    <row r="1046774" ht="12.65" customHeight="1" x14ac:dyDescent="0.25"/>
    <row r="1046775" ht="12.65" customHeight="1" x14ac:dyDescent="0.25"/>
    <row r="1046776" ht="12.65" customHeight="1" x14ac:dyDescent="0.25"/>
    <row r="1046777" ht="12.65" customHeight="1" x14ac:dyDescent="0.25"/>
    <row r="1046778" ht="12.65" customHeight="1" x14ac:dyDescent="0.25"/>
    <row r="1046779" ht="12.65" customHeight="1" x14ac:dyDescent="0.25"/>
    <row r="1046780" ht="12.65" customHeight="1" x14ac:dyDescent="0.25"/>
    <row r="1046781" ht="12.65" customHeight="1" x14ac:dyDescent="0.25"/>
    <row r="1046782" ht="12.65" customHeight="1" x14ac:dyDescent="0.25"/>
    <row r="1046783" ht="12.65" customHeight="1" x14ac:dyDescent="0.25"/>
    <row r="1046784" ht="12.65" customHeight="1" x14ac:dyDescent="0.25"/>
    <row r="1046785" ht="12.65" customHeight="1" x14ac:dyDescent="0.25"/>
    <row r="1046786" ht="12.65" customHeight="1" x14ac:dyDescent="0.25"/>
    <row r="1046787" ht="12.65" customHeight="1" x14ac:dyDescent="0.25"/>
    <row r="1046788" ht="12.65" customHeight="1" x14ac:dyDescent="0.25"/>
    <row r="1046789" ht="12.65" customHeight="1" x14ac:dyDescent="0.25"/>
    <row r="1046790" ht="12.65" customHeight="1" x14ac:dyDescent="0.25"/>
    <row r="1046791" ht="12.65" customHeight="1" x14ac:dyDescent="0.25"/>
    <row r="1046792" ht="12.65" customHeight="1" x14ac:dyDescent="0.25"/>
    <row r="1046793" ht="12.65" customHeight="1" x14ac:dyDescent="0.25"/>
    <row r="1046794" ht="12.65" customHeight="1" x14ac:dyDescent="0.25"/>
    <row r="1046795" ht="12.65" customHeight="1" x14ac:dyDescent="0.25"/>
    <row r="1046796" ht="12.65" customHeight="1" x14ac:dyDescent="0.25"/>
    <row r="1046797" ht="12.65" customHeight="1" x14ac:dyDescent="0.25"/>
    <row r="1046798" ht="12.65" customHeight="1" x14ac:dyDescent="0.25"/>
    <row r="1046799" ht="12.65" customHeight="1" x14ac:dyDescent="0.25"/>
    <row r="1046800" ht="12.65" customHeight="1" x14ac:dyDescent="0.25"/>
    <row r="1046801" ht="12.65" customHeight="1" x14ac:dyDescent="0.25"/>
    <row r="1046802" ht="12.65" customHeight="1" x14ac:dyDescent="0.25"/>
    <row r="1046803" ht="12.65" customHeight="1" x14ac:dyDescent="0.25"/>
    <row r="1046804" ht="12.65" customHeight="1" x14ac:dyDescent="0.25"/>
    <row r="1046805" ht="12.65" customHeight="1" x14ac:dyDescent="0.25"/>
    <row r="1046806" ht="12.65" customHeight="1" x14ac:dyDescent="0.25"/>
    <row r="1046807" ht="12.65" customHeight="1" x14ac:dyDescent="0.25"/>
    <row r="1046808" ht="12.65" customHeight="1" x14ac:dyDescent="0.25"/>
    <row r="1046809" ht="12.65" customHeight="1" x14ac:dyDescent="0.25"/>
    <row r="1046810" ht="12.65" customHeight="1" x14ac:dyDescent="0.25"/>
    <row r="1046811" ht="12.65" customHeight="1" x14ac:dyDescent="0.25"/>
    <row r="1046812" ht="12.65" customHeight="1" x14ac:dyDescent="0.25"/>
    <row r="1046813" ht="12.65" customHeight="1" x14ac:dyDescent="0.25"/>
    <row r="1046814" ht="12.65" customHeight="1" x14ac:dyDescent="0.25"/>
    <row r="1046815" ht="12.65" customHeight="1" x14ac:dyDescent="0.25"/>
    <row r="1046816" ht="12.65" customHeight="1" x14ac:dyDescent="0.25"/>
    <row r="1046817" ht="12.65" customHeight="1" x14ac:dyDescent="0.25"/>
    <row r="1046818" ht="12.65" customHeight="1" x14ac:dyDescent="0.25"/>
    <row r="1046819" ht="12.65" customHeight="1" x14ac:dyDescent="0.25"/>
    <row r="1046820" ht="12.65" customHeight="1" x14ac:dyDescent="0.25"/>
    <row r="1046821" ht="12.65" customHeight="1" x14ac:dyDescent="0.25"/>
    <row r="1046822" ht="12.65" customHeight="1" x14ac:dyDescent="0.25"/>
    <row r="1046823" ht="12.65" customHeight="1" x14ac:dyDescent="0.25"/>
    <row r="1046824" ht="12.65" customHeight="1" x14ac:dyDescent="0.25"/>
    <row r="1046825" ht="12.65" customHeight="1" x14ac:dyDescent="0.25"/>
    <row r="1046826" ht="12.65" customHeight="1" x14ac:dyDescent="0.25"/>
    <row r="1046827" ht="12.65" customHeight="1" x14ac:dyDescent="0.25"/>
    <row r="1046828" ht="12.65" customHeight="1" x14ac:dyDescent="0.25"/>
    <row r="1046829" ht="12.65" customHeight="1" x14ac:dyDescent="0.25"/>
    <row r="1046830" ht="12.65" customHeight="1" x14ac:dyDescent="0.25"/>
    <row r="1046831" ht="12.65" customHeight="1" x14ac:dyDescent="0.25"/>
    <row r="1046832" ht="12.65" customHeight="1" x14ac:dyDescent="0.25"/>
    <row r="1046833" ht="12.65" customHeight="1" x14ac:dyDescent="0.25"/>
    <row r="1046834" ht="12.65" customHeight="1" x14ac:dyDescent="0.25"/>
    <row r="1046835" ht="12.65" customHeight="1" x14ac:dyDescent="0.25"/>
    <row r="1046836" ht="12.65" customHeight="1" x14ac:dyDescent="0.25"/>
    <row r="1046837" ht="12.65" customHeight="1" x14ac:dyDescent="0.25"/>
    <row r="1046838" ht="12.65" customHeight="1" x14ac:dyDescent="0.25"/>
    <row r="1046839" ht="12.65" customHeight="1" x14ac:dyDescent="0.25"/>
    <row r="1046840" ht="12.65" customHeight="1" x14ac:dyDescent="0.25"/>
    <row r="1046841" ht="12.65" customHeight="1" x14ac:dyDescent="0.25"/>
    <row r="1046842" ht="12.65" customHeight="1" x14ac:dyDescent="0.25"/>
    <row r="1046843" ht="12.65" customHeight="1" x14ac:dyDescent="0.25"/>
    <row r="1046844" ht="12.65" customHeight="1" x14ac:dyDescent="0.25"/>
    <row r="1046845" ht="12.65" customHeight="1" x14ac:dyDescent="0.25"/>
    <row r="1046846" ht="12.65" customHeight="1" x14ac:dyDescent="0.25"/>
    <row r="1046847" ht="12.65" customHeight="1" x14ac:dyDescent="0.25"/>
    <row r="1046848" ht="12.65" customHeight="1" x14ac:dyDescent="0.25"/>
    <row r="1046849" ht="12.65" customHeight="1" x14ac:dyDescent="0.25"/>
    <row r="1046850" ht="12.65" customHeight="1" x14ac:dyDescent="0.25"/>
    <row r="1046851" ht="12.65" customHeight="1" x14ac:dyDescent="0.25"/>
    <row r="1046852" ht="12.65" customHeight="1" x14ac:dyDescent="0.25"/>
    <row r="1046853" ht="12.65" customHeight="1" x14ac:dyDescent="0.25"/>
    <row r="1046854" ht="12.65" customHeight="1" x14ac:dyDescent="0.25"/>
    <row r="1046855" ht="12.65" customHeight="1" x14ac:dyDescent="0.25"/>
    <row r="1046856" ht="12.65" customHeight="1" x14ac:dyDescent="0.25"/>
    <row r="1046857" ht="12.65" customHeight="1" x14ac:dyDescent="0.25"/>
    <row r="1046858" ht="12.65" customHeight="1" x14ac:dyDescent="0.25"/>
    <row r="1046859" ht="12.65" customHeight="1" x14ac:dyDescent="0.25"/>
    <row r="1046860" ht="12.65" customHeight="1" x14ac:dyDescent="0.25"/>
    <row r="1046861" ht="12.65" customHeight="1" x14ac:dyDescent="0.25"/>
    <row r="1046862" ht="12.65" customHeight="1" x14ac:dyDescent="0.25"/>
    <row r="1046863" ht="12.65" customHeight="1" x14ac:dyDescent="0.25"/>
    <row r="1046864" ht="12.65" customHeight="1" x14ac:dyDescent="0.25"/>
    <row r="1046865" ht="12.65" customHeight="1" x14ac:dyDescent="0.25"/>
    <row r="1046866" ht="12.65" customHeight="1" x14ac:dyDescent="0.25"/>
    <row r="1046867" ht="12.65" customHeight="1" x14ac:dyDescent="0.25"/>
    <row r="1046868" ht="12.65" customHeight="1" x14ac:dyDescent="0.25"/>
    <row r="1046869" ht="12.65" customHeight="1" x14ac:dyDescent="0.25"/>
    <row r="1046870" ht="12.65" customHeight="1" x14ac:dyDescent="0.25"/>
    <row r="1046871" ht="12.65" customHeight="1" x14ac:dyDescent="0.25"/>
    <row r="1046872" ht="12.65" customHeight="1" x14ac:dyDescent="0.25"/>
    <row r="1046873" ht="12.65" customHeight="1" x14ac:dyDescent="0.25"/>
    <row r="1046874" ht="12.65" customHeight="1" x14ac:dyDescent="0.25"/>
    <row r="1046875" ht="12.65" customHeight="1" x14ac:dyDescent="0.25"/>
    <row r="1046876" ht="12.65" customHeight="1" x14ac:dyDescent="0.25"/>
    <row r="1046877" ht="12.65" customHeight="1" x14ac:dyDescent="0.25"/>
    <row r="1046878" ht="12.65" customHeight="1" x14ac:dyDescent="0.25"/>
    <row r="1046879" ht="12.65" customHeight="1" x14ac:dyDescent="0.25"/>
    <row r="1046880" ht="12.65" customHeight="1" x14ac:dyDescent="0.25"/>
    <row r="1046881" ht="12.65" customHeight="1" x14ac:dyDescent="0.25"/>
    <row r="1046882" ht="12.65" customHeight="1" x14ac:dyDescent="0.25"/>
    <row r="1046883" ht="12.65" customHeight="1" x14ac:dyDescent="0.25"/>
    <row r="1046884" ht="12.65" customHeight="1" x14ac:dyDescent="0.25"/>
    <row r="1046885" ht="12.65" customHeight="1" x14ac:dyDescent="0.25"/>
    <row r="1046886" ht="12.65" customHeight="1" x14ac:dyDescent="0.25"/>
    <row r="1046887" ht="12.65" customHeight="1" x14ac:dyDescent="0.25"/>
    <row r="1046888" ht="12.65" customHeight="1" x14ac:dyDescent="0.25"/>
    <row r="1046889" ht="12.65" customHeight="1" x14ac:dyDescent="0.25"/>
    <row r="1046890" ht="12.65" customHeight="1" x14ac:dyDescent="0.25"/>
    <row r="1046891" ht="12.65" customHeight="1" x14ac:dyDescent="0.25"/>
    <row r="1046892" ht="12.65" customHeight="1" x14ac:dyDescent="0.25"/>
    <row r="1046893" ht="12.65" customHeight="1" x14ac:dyDescent="0.25"/>
    <row r="1046894" ht="12.65" customHeight="1" x14ac:dyDescent="0.25"/>
    <row r="1046895" ht="12.65" customHeight="1" x14ac:dyDescent="0.25"/>
    <row r="1046896" ht="12.65" customHeight="1" x14ac:dyDescent="0.25"/>
    <row r="1046897" ht="12.65" customHeight="1" x14ac:dyDescent="0.25"/>
    <row r="1046898" ht="12.65" customHeight="1" x14ac:dyDescent="0.25"/>
    <row r="1046899" ht="12.65" customHeight="1" x14ac:dyDescent="0.25"/>
    <row r="1046900" ht="12.65" customHeight="1" x14ac:dyDescent="0.25"/>
    <row r="1046901" ht="12.65" customHeight="1" x14ac:dyDescent="0.25"/>
    <row r="1046902" ht="12.65" customHeight="1" x14ac:dyDescent="0.25"/>
    <row r="1046903" ht="12.65" customHeight="1" x14ac:dyDescent="0.25"/>
    <row r="1046904" ht="12.65" customHeight="1" x14ac:dyDescent="0.25"/>
    <row r="1046905" ht="12.65" customHeight="1" x14ac:dyDescent="0.25"/>
    <row r="1046906" ht="12.65" customHeight="1" x14ac:dyDescent="0.25"/>
    <row r="1046907" ht="12.65" customHeight="1" x14ac:dyDescent="0.25"/>
    <row r="1046908" ht="12.65" customHeight="1" x14ac:dyDescent="0.25"/>
    <row r="1046909" ht="12.65" customHeight="1" x14ac:dyDescent="0.25"/>
    <row r="1046910" ht="12.65" customHeight="1" x14ac:dyDescent="0.25"/>
    <row r="1046911" ht="12.65" customHeight="1" x14ac:dyDescent="0.25"/>
    <row r="1046912" ht="12.65" customHeight="1" x14ac:dyDescent="0.25"/>
    <row r="1046913" ht="12.65" customHeight="1" x14ac:dyDescent="0.25"/>
    <row r="1046914" ht="12.65" customHeight="1" x14ac:dyDescent="0.25"/>
    <row r="1046915" ht="12.65" customHeight="1" x14ac:dyDescent="0.25"/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Population Totals</vt:lpstr>
      <vt:lpstr>Racial Demographics</vt:lpstr>
      <vt:lpstr>Voting Age</vt:lpstr>
      <vt:lpstr>Election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Julie Smith</cp:lastModifiedBy>
  <dcterms:modified xsi:type="dcterms:W3CDTF">2021-10-02T02:28:03Z</dcterms:modified>
</cp:coreProperties>
</file>